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8F7C6F83-0BEF-9F4E-8205-293E4CB39EEC}" xr6:coauthVersionLast="47" xr6:coauthVersionMax="47" xr10:uidLastSave="{00000000-0000-0000-0000-000000000000}"/>
  <bookViews>
    <workbookView xWindow="0" yWindow="500" windowWidth="2882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776" i="3" l="1"/>
  <c r="F777" i="3"/>
  <c r="F778" i="3"/>
  <c r="I776" i="3"/>
  <c r="I777" i="3"/>
  <c r="I778" i="3"/>
  <c r="J776" i="3"/>
  <c r="J777" i="3"/>
  <c r="J778" i="3"/>
  <c r="K776" i="3"/>
  <c r="L776" i="3" s="1"/>
  <c r="K777" i="3"/>
  <c r="L777" i="3" s="1"/>
  <c r="K778" i="3"/>
  <c r="L778" i="3" s="1"/>
  <c r="F774" i="3"/>
  <c r="F775" i="3"/>
  <c r="I774" i="3"/>
  <c r="I775" i="3"/>
  <c r="J774" i="3"/>
  <c r="J775" i="3"/>
  <c r="K773" i="3"/>
  <c r="F773" i="3"/>
  <c r="I773" i="3"/>
  <c r="J773" i="3"/>
  <c r="F772" i="3"/>
  <c r="I772" i="3"/>
  <c r="J772" i="3"/>
  <c r="F771" i="3"/>
  <c r="I771" i="3"/>
  <c r="J771" i="3"/>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H924" i="1"/>
  <c r="H925" i="1"/>
  <c r="H926" i="1"/>
  <c r="AA875" i="1"/>
  <c r="F738" i="3"/>
  <c r="K924" i="1"/>
  <c r="L924" i="1" s="1"/>
  <c r="K925" i="1"/>
  <c r="L925" i="1" s="1"/>
  <c r="K926" i="1"/>
  <c r="L926" i="1" s="1"/>
  <c r="K927" i="1"/>
  <c r="L927" i="1" s="1"/>
  <c r="P924" i="1"/>
  <c r="P925" i="1"/>
  <c r="P926" i="1"/>
  <c r="P927" i="1"/>
  <c r="H923" i="1"/>
  <c r="K923" i="1"/>
  <c r="L923" i="1" s="1"/>
  <c r="S923" i="1"/>
  <c r="F755" i="3"/>
  <c r="I755" i="3"/>
  <c r="J755" i="3"/>
  <c r="F754" i="3"/>
  <c r="I754" i="3"/>
  <c r="J754" i="3"/>
  <c r="K693" i="1"/>
  <c r="L693" i="1" s="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882" i="1"/>
  <c r="H883" i="1"/>
  <c r="H884" i="1"/>
  <c r="H885" i="1"/>
  <c r="H886" i="1"/>
  <c r="H887" i="1"/>
  <c r="H888" i="1"/>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2" i="1"/>
  <c r="F720" i="3"/>
  <c r="I720" i="3"/>
  <c r="J720" i="3" s="1"/>
  <c r="F719" i="3"/>
  <c r="I719" i="3"/>
  <c r="J719" i="3" s="1"/>
  <c r="F718" i="3"/>
  <c r="I718" i="3"/>
  <c r="J718" i="3" s="1"/>
  <c r="F717" i="3"/>
  <c r="I717" i="3"/>
  <c r="J717" i="3"/>
  <c r="F716" i="3"/>
  <c r="I716" i="3"/>
  <c r="J716" i="3" s="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89" i="1"/>
  <c r="Z888" i="1"/>
  <c r="Z887" i="1"/>
  <c r="Z886" i="1"/>
  <c r="Z885" i="1"/>
  <c r="Z884" i="1"/>
  <c r="Z883" i="1"/>
  <c r="F715" i="3"/>
  <c r="I715" i="3"/>
  <c r="J715" i="3"/>
  <c r="F714" i="3"/>
  <c r="I714" i="3"/>
  <c r="J714" i="3"/>
  <c r="F713" i="3"/>
  <c r="I713" i="3"/>
  <c r="J713" i="3"/>
  <c r="F712" i="3"/>
  <c r="I712" i="3"/>
  <c r="J712" i="3"/>
  <c r="K922" i="1"/>
  <c r="L922" i="1" s="1"/>
  <c r="P922" i="1"/>
  <c r="S922" i="1"/>
  <c r="K921" i="1"/>
  <c r="L921" i="1" s="1"/>
  <c r="AB921" i="1" s="1"/>
  <c r="P921" i="1"/>
  <c r="T921" i="1" s="1"/>
  <c r="AA921" i="1" s="1"/>
  <c r="P920" i="1"/>
  <c r="T920" i="1" s="1"/>
  <c r="K745" i="3" s="1"/>
  <c r="P919" i="1"/>
  <c r="T919" i="1" s="1"/>
  <c r="K743" i="3" s="1"/>
  <c r="K918" i="1"/>
  <c r="L918" i="1" s="1"/>
  <c r="P918" i="1"/>
  <c r="T918" i="1" s="1"/>
  <c r="AA918" i="1" s="1"/>
  <c r="L917" i="1"/>
  <c r="P917" i="1"/>
  <c r="T917" i="1" s="1"/>
  <c r="AA917" i="1" s="1"/>
  <c r="K916" i="1"/>
  <c r="L916" i="1" s="1"/>
  <c r="P916" i="1"/>
  <c r="T916" i="1" s="1"/>
  <c r="K742" i="3" s="1"/>
  <c r="K915" i="1"/>
  <c r="L915" i="1" s="1"/>
  <c r="P915" i="1"/>
  <c r="T915" i="1" s="1"/>
  <c r="K741" i="3" s="1"/>
  <c r="K914" i="1"/>
  <c r="L914" i="1" s="1"/>
  <c r="AB914" i="1" s="1"/>
  <c r="P914" i="1"/>
  <c r="T914" i="1" s="1"/>
  <c r="K740" i="3" s="1"/>
  <c r="K913" i="1"/>
  <c r="L913" i="1" s="1"/>
  <c r="P913" i="1"/>
  <c r="T913" i="1" s="1"/>
  <c r="AA913" i="1" s="1"/>
  <c r="K912" i="1"/>
  <c r="L912" i="1" s="1"/>
  <c r="P912" i="1"/>
  <c r="T912" i="1" s="1"/>
  <c r="AA912" i="1" s="1"/>
  <c r="L911" i="1"/>
  <c r="P911" i="1"/>
  <c r="T911" i="1" s="1"/>
  <c r="AA911" i="1" s="1"/>
  <c r="L910" i="1"/>
  <c r="P910" i="1"/>
  <c r="T910" i="1" s="1"/>
  <c r="AA910" i="1" s="1"/>
  <c r="K909" i="1"/>
  <c r="L909" i="1" s="1"/>
  <c r="AB909" i="1" s="1"/>
  <c r="P909" i="1"/>
  <c r="T909" i="1" s="1"/>
  <c r="AA909" i="1" s="1"/>
  <c r="L908" i="1"/>
  <c r="AB908" i="1" s="1"/>
  <c r="P908" i="1"/>
  <c r="T908" i="1" s="1"/>
  <c r="U908" i="1" s="1"/>
  <c r="L907" i="1"/>
  <c r="P907" i="1"/>
  <c r="T907" i="1" s="1"/>
  <c r="AA907" i="1" s="1"/>
  <c r="L906" i="1"/>
  <c r="P906" i="1"/>
  <c r="T906" i="1" s="1"/>
  <c r="AA906" i="1" s="1"/>
  <c r="L905" i="1"/>
  <c r="P905" i="1"/>
  <c r="T905" i="1" s="1"/>
  <c r="AA905" i="1" s="1"/>
  <c r="L904" i="1"/>
  <c r="P904" i="1"/>
  <c r="T904" i="1" s="1"/>
  <c r="AA904" i="1" s="1"/>
  <c r="L903" i="1"/>
  <c r="AB903" i="1" s="1"/>
  <c r="P903" i="1"/>
  <c r="T903" i="1" s="1"/>
  <c r="AA903" i="1" s="1"/>
  <c r="L902" i="1"/>
  <c r="AB902" i="1" s="1"/>
  <c r="P902" i="1"/>
  <c r="T902" i="1" s="1"/>
  <c r="AA902" i="1" s="1"/>
  <c r="K901" i="1"/>
  <c r="L901" i="1" s="1"/>
  <c r="AB901" i="1" s="1"/>
  <c r="P901" i="1"/>
  <c r="T901" i="1" s="1"/>
  <c r="AA901" i="1" s="1"/>
  <c r="K900" i="1"/>
  <c r="L900" i="1" s="1"/>
  <c r="AB900" i="1" s="1"/>
  <c r="P900" i="1"/>
  <c r="T900" i="1" s="1"/>
  <c r="AA900" i="1" s="1"/>
  <c r="K899" i="1"/>
  <c r="L899" i="1" s="1"/>
  <c r="P899" i="1"/>
  <c r="T899" i="1" s="1"/>
  <c r="AA899" i="1" s="1"/>
  <c r="L898" i="1"/>
  <c r="P898" i="1"/>
  <c r="T898" i="1" s="1"/>
  <c r="AA898" i="1" s="1"/>
  <c r="K897" i="1"/>
  <c r="L897" i="1" s="1"/>
  <c r="AB897" i="1" s="1"/>
  <c r="P897" i="1"/>
  <c r="T897" i="1" s="1"/>
  <c r="K734" i="3" s="1"/>
  <c r="L896" i="1"/>
  <c r="AB896" i="1" s="1"/>
  <c r="P896" i="1"/>
  <c r="T896" i="1" s="1"/>
  <c r="AA896" i="1" s="1"/>
  <c r="L895" i="1"/>
  <c r="AB895" i="1" s="1"/>
  <c r="P895" i="1"/>
  <c r="T895" i="1" s="1"/>
  <c r="AA895" i="1" s="1"/>
  <c r="K858" i="1"/>
  <c r="L858" i="1" s="1"/>
  <c r="AB858" i="1" s="1"/>
  <c r="L894" i="1"/>
  <c r="P894" i="1"/>
  <c r="T894" i="1" s="1"/>
  <c r="AA894"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L893" i="1"/>
  <c r="AB893" i="1" s="1"/>
  <c r="P893" i="1"/>
  <c r="T893" i="1" s="1"/>
  <c r="AA893" i="1" s="1"/>
  <c r="L892" i="1"/>
  <c r="P892" i="1"/>
  <c r="S892" i="1"/>
  <c r="Z892" i="1" s="1"/>
  <c r="L891" i="1"/>
  <c r="T891" i="1"/>
  <c r="AA891" i="1" s="1"/>
  <c r="L890" i="1"/>
  <c r="P890" i="1"/>
  <c r="T890" i="1" s="1"/>
  <c r="AA890" i="1" s="1"/>
  <c r="Z890" i="1"/>
  <c r="K889" i="1"/>
  <c r="L889" i="1" s="1"/>
  <c r="AB889" i="1" s="1"/>
  <c r="P889" i="1"/>
  <c r="T889" i="1" s="1"/>
  <c r="AA889" i="1" s="1"/>
  <c r="K888" i="1"/>
  <c r="L888" i="1" s="1"/>
  <c r="AB888" i="1" s="1"/>
  <c r="P888" i="1"/>
  <c r="T888" i="1" s="1"/>
  <c r="AA888" i="1" s="1"/>
  <c r="L887" i="1"/>
  <c r="P887" i="1"/>
  <c r="T887" i="1" s="1"/>
  <c r="AA887" i="1" s="1"/>
  <c r="K886" i="1"/>
  <c r="L886" i="1" s="1"/>
  <c r="P886" i="1"/>
  <c r="T886" i="1" s="1"/>
  <c r="AA886" i="1" s="1"/>
  <c r="K885" i="1"/>
  <c r="L885" i="1" s="1"/>
  <c r="AB885" i="1" s="1"/>
  <c r="P885" i="1"/>
  <c r="T885" i="1" s="1"/>
  <c r="K733" i="3" s="1"/>
  <c r="K884" i="1"/>
  <c r="L884" i="1" s="1"/>
  <c r="AB884" i="1" s="1"/>
  <c r="P884" i="1"/>
  <c r="T884" i="1" s="1"/>
  <c r="AA884" i="1" s="1"/>
  <c r="L883" i="1"/>
  <c r="AB883" i="1" s="1"/>
  <c r="P883" i="1"/>
  <c r="T883" i="1" s="1"/>
  <c r="AA883" i="1" s="1"/>
  <c r="K882" i="1"/>
  <c r="L882" i="1" s="1"/>
  <c r="AB882" i="1" s="1"/>
  <c r="P882" i="1"/>
  <c r="T882" i="1" s="1"/>
  <c r="AA882" i="1" s="1"/>
  <c r="T881" i="1"/>
  <c r="W881" i="1" s="1"/>
  <c r="M881" i="1"/>
  <c r="K881" i="1"/>
  <c r="L881" i="1" s="1"/>
  <c r="H881" i="1"/>
  <c r="F699" i="3"/>
  <c r="T866" i="1"/>
  <c r="AA866" i="1" s="1"/>
  <c r="T865" i="1"/>
  <c r="AA865" i="1" s="1"/>
  <c r="T864" i="1"/>
  <c r="AA864" i="1" s="1"/>
  <c r="T863" i="1"/>
  <c r="K732" i="3" s="1"/>
  <c r="T862" i="1"/>
  <c r="AA862" i="1" s="1"/>
  <c r="T861" i="1"/>
  <c r="AA861" i="1" s="1"/>
  <c r="T860" i="1"/>
  <c r="K720" i="3" s="1"/>
  <c r="T859" i="1"/>
  <c r="K731" i="3" s="1"/>
  <c r="T858" i="1"/>
  <c r="AA858" i="1" s="1"/>
  <c r="T857" i="1"/>
  <c r="K636" i="3" s="1"/>
  <c r="T856" i="1"/>
  <c r="AA856" i="1" s="1"/>
  <c r="T855" i="1"/>
  <c r="AA855" i="1" s="1"/>
  <c r="T854" i="1"/>
  <c r="AA854" i="1" s="1"/>
  <c r="T853" i="1"/>
  <c r="AA853" i="1" s="1"/>
  <c r="T852" i="1"/>
  <c r="AA852" i="1" s="1"/>
  <c r="T851" i="1"/>
  <c r="AA851" i="1" s="1"/>
  <c r="T850" i="1"/>
  <c r="K667" i="3" s="1"/>
  <c r="T849" i="1"/>
  <c r="K729" i="3" s="1"/>
  <c r="T848" i="1"/>
  <c r="K730" i="3" s="1"/>
  <c r="T847" i="1"/>
  <c r="K728" i="3" s="1"/>
  <c r="T846" i="1"/>
  <c r="K665" i="3" s="1"/>
  <c r="T845" i="1"/>
  <c r="AA845" i="1" s="1"/>
  <c r="T844" i="1"/>
  <c r="AA844" i="1" s="1"/>
  <c r="T843" i="1"/>
  <c r="K664" i="3" s="1"/>
  <c r="T842" i="1"/>
  <c r="AA842" i="1" s="1"/>
  <c r="T841" i="1"/>
  <c r="AA841" i="1" s="1"/>
  <c r="T840" i="1"/>
  <c r="K719" i="3" s="1"/>
  <c r="L719" i="3" s="1"/>
  <c r="T839" i="1"/>
  <c r="AA839" i="1" s="1"/>
  <c r="T838" i="1"/>
  <c r="AA838" i="1" s="1"/>
  <c r="T837" i="1"/>
  <c r="AA837" i="1" s="1"/>
  <c r="T836" i="1"/>
  <c r="K666" i="3" s="1"/>
  <c r="T835" i="1"/>
  <c r="K663" i="3" s="1"/>
  <c r="T834" i="1"/>
  <c r="AA834" i="1" s="1"/>
  <c r="T833" i="1"/>
  <c r="AA833" i="1" s="1"/>
  <c r="T832" i="1"/>
  <c r="AA832" i="1" s="1"/>
  <c r="T831" i="1"/>
  <c r="K722" i="3" s="1"/>
  <c r="T830" i="1"/>
  <c r="K718" i="3" s="1"/>
  <c r="T829" i="1"/>
  <c r="AA829" i="1" s="1"/>
  <c r="T828" i="1"/>
  <c r="K662" i="3" s="1"/>
  <c r="T827" i="1"/>
  <c r="AA827" i="1" s="1"/>
  <c r="T826" i="1"/>
  <c r="K725" i="3" s="1"/>
  <c r="T825" i="1"/>
  <c r="AA825" i="1" s="1"/>
  <c r="T824" i="1"/>
  <c r="K724" i="3" s="1"/>
  <c r="T823" i="1"/>
  <c r="AA823" i="1" s="1"/>
  <c r="T822" i="1"/>
  <c r="AA822" i="1" s="1"/>
  <c r="T821" i="1"/>
  <c r="AA821" i="1" s="1"/>
  <c r="T820" i="1"/>
  <c r="AA820" i="1" s="1"/>
  <c r="T819" i="1"/>
  <c r="K661" i="3" s="1"/>
  <c r="T818" i="1"/>
  <c r="AA818" i="1" s="1"/>
  <c r="T817" i="1"/>
  <c r="K670" i="3" s="1"/>
  <c r="T816" i="1"/>
  <c r="AA816" i="1" s="1"/>
  <c r="T815" i="1"/>
  <c r="K706" i="3" s="1"/>
  <c r="T814" i="1"/>
  <c r="K707" i="3" s="1"/>
  <c r="T813" i="1"/>
  <c r="AA813" i="1" s="1"/>
  <c r="T812" i="1"/>
  <c r="K677" i="3" s="1"/>
  <c r="T811" i="1"/>
  <c r="AA811" i="1"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K609" i="3" s="1"/>
  <c r="T797" i="1"/>
  <c r="AA797" i="1" s="1"/>
  <c r="T796" i="1"/>
  <c r="AA796" i="1" s="1"/>
  <c r="T795" i="1"/>
  <c r="AA795" i="1" s="1"/>
  <c r="T794" i="1"/>
  <c r="AA794" i="1" s="1"/>
  <c r="T793" i="1"/>
  <c r="AA793" i="1" s="1"/>
  <c r="T792" i="1"/>
  <c r="K608" i="3" s="1"/>
  <c r="T791" i="1"/>
  <c r="AA791" i="1" s="1"/>
  <c r="T790" i="1"/>
  <c r="K695" i="3" s="1"/>
  <c r="T789" i="1"/>
  <c r="K694" i="3" s="1"/>
  <c r="T788" i="1"/>
  <c r="K635" i="3" s="1"/>
  <c r="T787" i="1"/>
  <c r="K697" i="3" s="1"/>
  <c r="T786" i="1"/>
  <c r="K698" i="3" s="1"/>
  <c r="T785" i="1"/>
  <c r="K680" i="3" s="1"/>
  <c r="T784" i="1"/>
  <c r="K638" i="3" s="1"/>
  <c r="T783" i="1"/>
  <c r="AA783" i="1" s="1"/>
  <c r="T782" i="1"/>
  <c r="K651" i="3" s="1"/>
  <c r="T781" i="1"/>
  <c r="AA781" i="1" s="1"/>
  <c r="T780" i="1"/>
  <c r="AA780" i="1" s="1"/>
  <c r="T779" i="1"/>
  <c r="AA779" i="1" s="1"/>
  <c r="T778" i="1"/>
  <c r="K634" i="3" s="1"/>
  <c r="T777" i="1"/>
  <c r="AA777" i="1" s="1"/>
  <c r="T776" i="1"/>
  <c r="AA776" i="1" s="1"/>
  <c r="T775" i="1"/>
  <c r="K637" i="3" s="1"/>
  <c r="T774" i="1"/>
  <c r="K671" i="3" s="1"/>
  <c r="T773" i="1"/>
  <c r="K650" i="3" s="1"/>
  <c r="T772" i="1"/>
  <c r="K660" i="3" s="1"/>
  <c r="T771" i="1"/>
  <c r="K676" i="3" s="1"/>
  <c r="T770" i="1"/>
  <c r="AA770" i="1" s="1"/>
  <c r="T769" i="1"/>
  <c r="AA769" i="1" s="1"/>
  <c r="T768" i="1"/>
  <c r="K640" i="3" s="1"/>
  <c r="T767" i="1"/>
  <c r="AA767" i="1" s="1"/>
  <c r="T766" i="1"/>
  <c r="AA766" i="1" s="1"/>
  <c r="T765" i="1"/>
  <c r="K653" i="3" s="1"/>
  <c r="T764" i="1"/>
  <c r="K639" i="3" s="1"/>
  <c r="T763" i="1"/>
  <c r="K641" i="3" s="1"/>
  <c r="T762" i="1"/>
  <c r="K642" i="3" s="1"/>
  <c r="T761" i="1"/>
  <c r="AA761" i="1" s="1"/>
  <c r="T760" i="1"/>
  <c r="K648" i="3" s="1"/>
  <c r="T759" i="1"/>
  <c r="AA759" i="1" s="1"/>
  <c r="T758" i="1"/>
  <c r="AA758" i="1" s="1"/>
  <c r="T757" i="1"/>
  <c r="AA757" i="1" s="1"/>
  <c r="T756" i="1"/>
  <c r="AA756" i="1" s="1"/>
  <c r="T755" i="1"/>
  <c r="AA755" i="1" s="1"/>
  <c r="T754" i="1"/>
  <c r="AA754" i="1" s="1"/>
  <c r="T753" i="1"/>
  <c r="K657" i="3" s="1"/>
  <c r="T752" i="1"/>
  <c r="AA752" i="1" s="1"/>
  <c r="T751" i="1"/>
  <c r="K647" i="3" s="1"/>
  <c r="T750" i="1"/>
  <c r="AA750" i="1" s="1"/>
  <c r="T749" i="1"/>
  <c r="AA749" i="1" s="1"/>
  <c r="T748" i="1"/>
  <c r="K646" i="3" s="1"/>
  <c r="T747" i="1"/>
  <c r="K645" i="3" s="1"/>
  <c r="T746" i="1"/>
  <c r="AA746" i="1" s="1"/>
  <c r="T745" i="1"/>
  <c r="K652" i="3" s="1"/>
  <c r="T744" i="1"/>
  <c r="AA744" i="1" s="1"/>
  <c r="T743" i="1"/>
  <c r="AA743" i="1" s="1"/>
  <c r="T742" i="1"/>
  <c r="AA742" i="1" s="1"/>
  <c r="T741" i="1"/>
  <c r="AA741" i="1" s="1"/>
  <c r="T740" i="1"/>
  <c r="AA740" i="1" s="1"/>
  <c r="T739" i="1"/>
  <c r="AA739" i="1" s="1"/>
  <c r="T738" i="1"/>
  <c r="AA738" i="1" s="1"/>
  <c r="T737" i="1"/>
  <c r="K656" i="3" s="1"/>
  <c r="T736" i="1"/>
  <c r="AA736" i="1" s="1"/>
  <c r="T735" i="1"/>
  <c r="AA735" i="1" s="1"/>
  <c r="T734" i="1"/>
  <c r="AA734" i="1" s="1"/>
  <c r="T733" i="1"/>
  <c r="AA733" i="1" s="1"/>
  <c r="T732" i="1"/>
  <c r="K655" i="3" s="1"/>
  <c r="T731" i="1"/>
  <c r="K654" i="3" s="1"/>
  <c r="T730" i="1"/>
  <c r="K604" i="3" s="1"/>
  <c r="T729" i="1"/>
  <c r="K603" i="3" s="1"/>
  <c r="T728" i="1"/>
  <c r="K699" i="3" s="1"/>
  <c r="T727" i="1"/>
  <c r="K602" i="3" s="1"/>
  <c r="T726" i="1"/>
  <c r="K692" i="3" s="1"/>
  <c r="T725" i="1"/>
  <c r="AA725" i="1" s="1"/>
  <c r="T724" i="1"/>
  <c r="AA724" i="1" s="1"/>
  <c r="T723" i="1"/>
  <c r="K705" i="3" s="1"/>
  <c r="T722" i="1"/>
  <c r="AA722" i="1" s="1"/>
  <c r="T721" i="1"/>
  <c r="K737" i="3" s="1"/>
  <c r="L737" i="3" s="1"/>
  <c r="T720" i="1"/>
  <c r="AA720" i="1" s="1"/>
  <c r="T719" i="1"/>
  <c r="K685" i="3" s="1"/>
  <c r="T718" i="1"/>
  <c r="AA718" i="1" s="1"/>
  <c r="T717" i="1"/>
  <c r="AA717" i="1" s="1"/>
  <c r="T716" i="1"/>
  <c r="K689" i="3" s="1"/>
  <c r="T715" i="1"/>
  <c r="AA715" i="1" s="1"/>
  <c r="T714" i="1"/>
  <c r="AA714" i="1" s="1"/>
  <c r="T713" i="1"/>
  <c r="K631" i="3" s="1"/>
  <c r="T712" i="1"/>
  <c r="K630" i="3" s="1"/>
  <c r="T711" i="1"/>
  <c r="K684" i="3" s="1"/>
  <c r="T710" i="1"/>
  <c r="AA710" i="1" s="1"/>
  <c r="T709" i="1"/>
  <c r="AA709" i="1" s="1"/>
  <c r="T708" i="1"/>
  <c r="AA708" i="1" s="1"/>
  <c r="T707" i="1"/>
  <c r="AA707" i="1" s="1"/>
  <c r="T706" i="1"/>
  <c r="AA706" i="1" s="1"/>
  <c r="T705" i="1"/>
  <c r="K629" i="3" s="1"/>
  <c r="T704" i="1"/>
  <c r="AA704" i="1" s="1"/>
  <c r="T703" i="1"/>
  <c r="AA703" i="1" s="1"/>
  <c r="T702" i="1"/>
  <c r="AA702" i="1" s="1"/>
  <c r="T701" i="1"/>
  <c r="AA701" i="1" s="1"/>
  <c r="T700" i="1"/>
  <c r="AA700" i="1" s="1"/>
  <c r="T699" i="1"/>
  <c r="K628" i="3" s="1"/>
  <c r="T698" i="1"/>
  <c r="AA698" i="1" s="1"/>
  <c r="T697" i="1"/>
  <c r="K627" i="3" s="1"/>
  <c r="T696" i="1"/>
  <c r="AA696" i="1"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K678" i="3" s="1"/>
  <c r="T681" i="1"/>
  <c r="AA681" i="1" s="1"/>
  <c r="T680" i="1"/>
  <c r="AA680" i="1" s="1"/>
  <c r="T679" i="1"/>
  <c r="K600" i="3" s="1"/>
  <c r="T678" i="1"/>
  <c r="AA678" i="1" s="1"/>
  <c r="T677" i="1"/>
  <c r="K599" i="3" s="1"/>
  <c r="T676" i="1"/>
  <c r="K598" i="3" s="1"/>
  <c r="T675" i="1"/>
  <c r="AA675" i="1" s="1"/>
  <c r="T674" i="1"/>
  <c r="K626" i="3" s="1"/>
  <c r="T673" i="1"/>
  <c r="K625" i="3" s="1"/>
  <c r="T672" i="1"/>
  <c r="K624" i="3" s="1"/>
  <c r="T671" i="1"/>
  <c r="K623" i="3" s="1"/>
  <c r="T670" i="1"/>
  <c r="AA670" i="1" s="1"/>
  <c r="T669" i="1"/>
  <c r="K675" i="3" s="1"/>
  <c r="T668" i="1"/>
  <c r="K674" i="3" s="1"/>
  <c r="T667" i="1"/>
  <c r="AA667" i="1" s="1"/>
  <c r="T666" i="1"/>
  <c r="K622" i="3" s="1"/>
  <c r="T665" i="1"/>
  <c r="AA665" i="1" s="1"/>
  <c r="T664" i="1"/>
  <c r="AA664" i="1" s="1"/>
  <c r="T663" i="1"/>
  <c r="AA663" i="1" s="1"/>
  <c r="T662" i="1"/>
  <c r="AA662" i="1" s="1"/>
  <c r="T661" i="1"/>
  <c r="K621" i="3" s="1"/>
  <c r="T660" i="1"/>
  <c r="AA660" i="1" s="1"/>
  <c r="T659" i="1"/>
  <c r="AA659" i="1" s="1"/>
  <c r="T658" i="1"/>
  <c r="K515" i="3" s="1"/>
  <c r="T657" i="1"/>
  <c r="K514" i="3" s="1"/>
  <c r="T656" i="1"/>
  <c r="K513" i="3" s="1"/>
  <c r="T655" i="1"/>
  <c r="K669" i="3" s="1"/>
  <c r="T654" i="1"/>
  <c r="K738" i="3" s="1"/>
  <c r="L738" i="3" s="1"/>
  <c r="T653" i="1"/>
  <c r="K498" i="3" s="1"/>
  <c r="T652" i="1"/>
  <c r="K490" i="3" s="1"/>
  <c r="T651" i="1"/>
  <c r="K473" i="3" s="1"/>
  <c r="T650" i="1"/>
  <c r="AA650" i="1" s="1"/>
  <c r="T649" i="1"/>
  <c r="K433" i="3" s="1"/>
  <c r="T648" i="1"/>
  <c r="AA648" i="1" s="1"/>
  <c r="T647" i="1"/>
  <c r="AA647" i="1" s="1"/>
  <c r="T646" i="1"/>
  <c r="K412" i="3" s="1"/>
  <c r="T645" i="1"/>
  <c r="AA645" i="1" s="1"/>
  <c r="T644" i="1"/>
  <c r="K472" i="3" s="1"/>
  <c r="T643" i="1"/>
  <c r="K487" i="3" s="1"/>
  <c r="T642" i="1"/>
  <c r="K688" i="3" s="1"/>
  <c r="T641" i="1"/>
  <c r="K540" i="3" s="1"/>
  <c r="T640" i="1"/>
  <c r="AA640" i="1" s="1"/>
  <c r="T639" i="1"/>
  <c r="K527" i="3" s="1"/>
  <c r="T638" i="1"/>
  <c r="K539" i="3" s="1"/>
  <c r="T637" i="1"/>
  <c r="K538" i="3" s="1"/>
  <c r="T636" i="1"/>
  <c r="K721" i="3" s="1"/>
  <c r="T635" i="1"/>
  <c r="K411" i="3" s="1"/>
  <c r="T634" i="1"/>
  <c r="K691" i="3" s="1"/>
  <c r="T633" i="1"/>
  <c r="K495" i="3" s="1"/>
  <c r="T632" i="1"/>
  <c r="K607" i="3" s="1"/>
  <c r="T631" i="1"/>
  <c r="K620" i="3" s="1"/>
  <c r="T630" i="1"/>
  <c r="K525" i="3" s="1"/>
  <c r="T629" i="1"/>
  <c r="AA629" i="1" s="1"/>
  <c r="T628" i="1"/>
  <c r="K477" i="3" s="1"/>
  <c r="T627" i="1"/>
  <c r="K526" i="3" s="1"/>
  <c r="T626" i="1"/>
  <c r="K426" i="3" s="1"/>
  <c r="T625" i="1"/>
  <c r="K423" i="3" s="1"/>
  <c r="T624" i="1"/>
  <c r="K413" i="3" s="1"/>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9" i="1"/>
  <c r="AA519"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80" i="1"/>
  <c r="U880" i="1" s="1"/>
  <c r="T879" i="1"/>
  <c r="U879" i="1" s="1"/>
  <c r="T878" i="1"/>
  <c r="U878" i="1" s="1"/>
  <c r="T877" i="1"/>
  <c r="U877" i="1" s="1"/>
  <c r="T876" i="1"/>
  <c r="U876" i="1" s="1"/>
  <c r="P875" i="1"/>
  <c r="U875" i="1" s="1"/>
  <c r="T874" i="1"/>
  <c r="U874" i="1" s="1"/>
  <c r="T873" i="1"/>
  <c r="U873" i="1" s="1"/>
  <c r="T872" i="1"/>
  <c r="U872" i="1" s="1"/>
  <c r="T871" i="1"/>
  <c r="U871" i="1" s="1"/>
  <c r="T870" i="1"/>
  <c r="U870" i="1" s="1"/>
  <c r="T869" i="1"/>
  <c r="U869" i="1" s="1"/>
  <c r="T868" i="1"/>
  <c r="U868" i="1" s="1"/>
  <c r="T867" i="1"/>
  <c r="K693" i="3" s="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6" i="3" s="1"/>
  <c r="L716" i="3" s="1"/>
  <c r="H879" i="1"/>
  <c r="H880" i="1"/>
  <c r="L720" i="1"/>
  <c r="H2" i="1"/>
  <c r="K2" i="1"/>
  <c r="L2" i="1" s="1"/>
  <c r="M2" i="1"/>
  <c r="S2" i="1"/>
  <c r="T2" i="1" s="1"/>
  <c r="K138" i="3" s="1"/>
  <c r="H3" i="1"/>
  <c r="K3" i="1"/>
  <c r="L3" i="1" s="1"/>
  <c r="H4" i="1"/>
  <c r="K4" i="1"/>
  <c r="L4" i="1" s="1"/>
  <c r="AB4" i="1" s="1"/>
  <c r="H5" i="1"/>
  <c r="K5" i="1"/>
  <c r="L5" i="1" s="1"/>
  <c r="H6" i="1"/>
  <c r="K6" i="1"/>
  <c r="L6" i="1" s="1"/>
  <c r="S6" i="1"/>
  <c r="T6" i="1" s="1"/>
  <c r="K524"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AA14" i="1" s="1"/>
  <c r="H15" i="1"/>
  <c r="K15" i="1"/>
  <c r="L15" i="1" s="1"/>
  <c r="S15" i="1"/>
  <c r="T15" i="1" s="1"/>
  <c r="K458" i="3" s="1"/>
  <c r="H16" i="1"/>
  <c r="K16" i="1"/>
  <c r="L16" i="1" s="1"/>
  <c r="AB16" i="1" s="1"/>
  <c r="S16" i="1"/>
  <c r="T16" i="1" s="1"/>
  <c r="K234" i="3" s="1"/>
  <c r="H17" i="1"/>
  <c r="K17" i="1"/>
  <c r="L17" i="1" s="1"/>
  <c r="S17" i="1"/>
  <c r="T17" i="1" s="1"/>
  <c r="K207" i="3" s="1"/>
  <c r="H18" i="1"/>
  <c r="K18" i="1"/>
  <c r="L18" i="1" s="1"/>
  <c r="S18" i="1"/>
  <c r="T18" i="1" s="1"/>
  <c r="K3" i="3" s="1"/>
  <c r="H19" i="1"/>
  <c r="K19" i="1"/>
  <c r="L19" i="1" s="1"/>
  <c r="AB19" i="1" s="1"/>
  <c r="S19" i="1"/>
  <c r="T19" i="1" s="1"/>
  <c r="K146" i="3" s="1"/>
  <c r="H20" i="1"/>
  <c r="K20" i="1"/>
  <c r="L20" i="1" s="1"/>
  <c r="AB20" i="1" s="1"/>
  <c r="S20" i="1"/>
  <c r="T20" i="1" s="1"/>
  <c r="K468" i="3" s="1"/>
  <c r="H21" i="1"/>
  <c r="K21" i="1"/>
  <c r="L21" i="1" s="1"/>
  <c r="S21" i="1"/>
  <c r="T21" i="1" s="1"/>
  <c r="K395" i="3" s="1"/>
  <c r="H22" i="1"/>
  <c r="K22" i="1"/>
  <c r="L22" i="1" s="1"/>
  <c r="S22" i="1"/>
  <c r="T22" i="1" s="1"/>
  <c r="K7" i="3" s="1"/>
  <c r="H23" i="1"/>
  <c r="K23" i="1"/>
  <c r="L23" i="1" s="1"/>
  <c r="AB23" i="1" s="1"/>
  <c r="S23" i="1"/>
  <c r="T23" i="1" s="1"/>
  <c r="K392" i="3" s="1"/>
  <c r="H24" i="1"/>
  <c r="K24" i="1"/>
  <c r="L24" i="1" s="1"/>
  <c r="AB24" i="1" s="1"/>
  <c r="S24" i="1"/>
  <c r="T24" i="1" s="1"/>
  <c r="K187" i="3" s="1"/>
  <c r="H25" i="1"/>
  <c r="K25" i="1"/>
  <c r="L25" i="1" s="1"/>
  <c r="S25" i="1"/>
  <c r="T25" i="1" s="1"/>
  <c r="K346" i="3" s="1"/>
  <c r="H26" i="1"/>
  <c r="K26" i="1"/>
  <c r="L26" i="1" s="1"/>
  <c r="S26" i="1"/>
  <c r="T26" i="1" s="1"/>
  <c r="AA26" i="1" s="1"/>
  <c r="H27" i="1"/>
  <c r="K27" i="1"/>
  <c r="L27" i="1" s="1"/>
  <c r="AB27" i="1" s="1"/>
  <c r="S27" i="1"/>
  <c r="T27" i="1" s="1"/>
  <c r="K396" i="3" s="1"/>
  <c r="H28" i="1"/>
  <c r="K28" i="1"/>
  <c r="L28" i="1" s="1"/>
  <c r="AB28" i="1" s="1"/>
  <c r="S28" i="1"/>
  <c r="T28" i="1" s="1"/>
  <c r="K245" i="3" s="1"/>
  <c r="H29" i="1"/>
  <c r="K29" i="1"/>
  <c r="L29" i="1" s="1"/>
  <c r="AB29" i="1" s="1"/>
  <c r="S29" i="1"/>
  <c r="T29" i="1" s="1"/>
  <c r="K8" i="3" s="1"/>
  <c r="H30" i="1"/>
  <c r="K30" i="1"/>
  <c r="L30" i="1" s="1"/>
  <c r="S30" i="1"/>
  <c r="T30" i="1" s="1"/>
  <c r="K135" i="3" s="1"/>
  <c r="H31" i="1"/>
  <c r="K31" i="1"/>
  <c r="L31" i="1" s="1"/>
  <c r="AB31" i="1" s="1"/>
  <c r="S31" i="1"/>
  <c r="T31" i="1" s="1"/>
  <c r="K9" i="3" s="1"/>
  <c r="H32" i="1"/>
  <c r="K32" i="1"/>
  <c r="L32" i="1" s="1"/>
  <c r="AB32" i="1" s="1"/>
  <c r="S32" i="1"/>
  <c r="T32" i="1" s="1"/>
  <c r="K10" i="3" s="1"/>
  <c r="H33" i="1"/>
  <c r="K33" i="1"/>
  <c r="L33" i="1" s="1"/>
  <c r="AB33" i="1" s="1"/>
  <c r="S33" i="1"/>
  <c r="T33" i="1" s="1"/>
  <c r="K17" i="3" s="1"/>
  <c r="H34" i="1"/>
  <c r="K34" i="1"/>
  <c r="L34" i="1" s="1"/>
  <c r="AB34" i="1" s="1"/>
  <c r="S34" i="1"/>
  <c r="T34" i="1" s="1"/>
  <c r="K470" i="3" s="1"/>
  <c r="H35" i="1"/>
  <c r="K35" i="1"/>
  <c r="L35" i="1" s="1"/>
  <c r="AB35" i="1" s="1"/>
  <c r="S35" i="1"/>
  <c r="T35" i="1" s="1"/>
  <c r="K141" i="3" s="1"/>
  <c r="H36" i="1"/>
  <c r="K36" i="1"/>
  <c r="L36" i="1" s="1"/>
  <c r="AB36" i="1" s="1"/>
  <c r="S36" i="1"/>
  <c r="T36" i="1" s="1"/>
  <c r="K356" i="3" s="1"/>
  <c r="H37" i="1"/>
  <c r="K37" i="1"/>
  <c r="L37" i="1" s="1"/>
  <c r="AB37" i="1" s="1"/>
  <c r="S37" i="1"/>
  <c r="T37" i="1" s="1"/>
  <c r="AA37" i="1" s="1"/>
  <c r="H38" i="1"/>
  <c r="K38" i="1"/>
  <c r="L38" i="1" s="1"/>
  <c r="AB38" i="1" s="1"/>
  <c r="S38" i="1"/>
  <c r="T38" i="1" s="1"/>
  <c r="K169" i="3" s="1"/>
  <c r="H39" i="1"/>
  <c r="K39" i="1"/>
  <c r="L39" i="1" s="1"/>
  <c r="AB39" i="1" s="1"/>
  <c r="S39" i="1"/>
  <c r="T39" i="1" s="1"/>
  <c r="K139" i="3" s="1"/>
  <c r="H40" i="1"/>
  <c r="K40" i="1"/>
  <c r="L40" i="1" s="1"/>
  <c r="AB40" i="1" s="1"/>
  <c r="S40" i="1"/>
  <c r="T40" i="1" s="1"/>
  <c r="K342" i="3" s="1"/>
  <c r="H41" i="1"/>
  <c r="K41" i="1"/>
  <c r="L41" i="1" s="1"/>
  <c r="AB41" i="1" s="1"/>
  <c r="S41" i="1"/>
  <c r="T41" i="1" s="1"/>
  <c r="K257" i="3" s="1"/>
  <c r="H42" i="1"/>
  <c r="K42" i="1"/>
  <c r="L42" i="1" s="1"/>
  <c r="AB42" i="1" s="1"/>
  <c r="S42" i="1"/>
  <c r="T42" i="1" s="1"/>
  <c r="K22" i="3" s="1"/>
  <c r="H43" i="1"/>
  <c r="K43" i="1"/>
  <c r="L43" i="1" s="1"/>
  <c r="AB43" i="1" s="1"/>
  <c r="S43" i="1"/>
  <c r="T43" i="1" s="1"/>
  <c r="K19" i="3" s="1"/>
  <c r="H44" i="1"/>
  <c r="K44" i="1"/>
  <c r="L44" i="1" s="1"/>
  <c r="AB44" i="1" s="1"/>
  <c r="S44" i="1"/>
  <c r="T44" i="1" s="1"/>
  <c r="K20" i="3" s="1"/>
  <c r="H45" i="1"/>
  <c r="K45" i="1"/>
  <c r="L45" i="1" s="1"/>
  <c r="AB45" i="1" s="1"/>
  <c r="S45" i="1"/>
  <c r="T45" i="1" s="1"/>
  <c r="K21" i="3" s="1"/>
  <c r="H46" i="1"/>
  <c r="K46" i="1"/>
  <c r="L46" i="1" s="1"/>
  <c r="AB46" i="1" s="1"/>
  <c r="S46" i="1"/>
  <c r="T46" i="1" s="1"/>
  <c r="K360" i="3" s="1"/>
  <c r="H47" i="1"/>
  <c r="K47" i="1"/>
  <c r="L47" i="1" s="1"/>
  <c r="AB47" i="1" s="1"/>
  <c r="S47" i="1"/>
  <c r="T47" i="1" s="1"/>
  <c r="K140" i="3" s="1"/>
  <c r="H48" i="1"/>
  <c r="K48" i="1"/>
  <c r="L48" i="1" s="1"/>
  <c r="AB48" i="1" s="1"/>
  <c r="S48" i="1"/>
  <c r="T48" i="1" s="1"/>
  <c r="K134" i="3" s="1"/>
  <c r="H49" i="1"/>
  <c r="K49" i="1"/>
  <c r="L49" i="1" s="1"/>
  <c r="AB49" i="1" s="1"/>
  <c r="S49" i="1"/>
  <c r="T49" i="1" s="1"/>
  <c r="AA49" i="1" s="1"/>
  <c r="H50" i="1"/>
  <c r="K50" i="1"/>
  <c r="L50" i="1" s="1"/>
  <c r="AB50" i="1" s="1"/>
  <c r="S50" i="1"/>
  <c r="T50" i="1" s="1"/>
  <c r="AA50" i="1" s="1"/>
  <c r="H51" i="1"/>
  <c r="K51" i="1"/>
  <c r="L51" i="1" s="1"/>
  <c r="AB51" i="1" s="1"/>
  <c r="S51" i="1"/>
  <c r="T51" i="1" s="1"/>
  <c r="K128" i="3" s="1"/>
  <c r="H52" i="1"/>
  <c r="K52" i="1"/>
  <c r="L52" i="1" s="1"/>
  <c r="AB52" i="1" s="1"/>
  <c r="S52" i="1"/>
  <c r="T52" i="1" s="1"/>
  <c r="AA52" i="1" s="1"/>
  <c r="H53" i="1"/>
  <c r="K53" i="1"/>
  <c r="L53" i="1" s="1"/>
  <c r="AB53" i="1" s="1"/>
  <c r="S53" i="1"/>
  <c r="T53" i="1" s="1"/>
  <c r="AA53" i="1" s="1"/>
  <c r="H54" i="1"/>
  <c r="K54" i="1"/>
  <c r="L54" i="1" s="1"/>
  <c r="AB54" i="1" s="1"/>
  <c r="S54" i="1"/>
  <c r="T54" i="1" s="1"/>
  <c r="AA54" i="1" s="1"/>
  <c r="H55" i="1"/>
  <c r="K55" i="1"/>
  <c r="L55" i="1" s="1"/>
  <c r="AB55" i="1" s="1"/>
  <c r="S55" i="1"/>
  <c r="T55" i="1" s="1"/>
  <c r="AA55" i="1" s="1"/>
  <c r="H56" i="1"/>
  <c r="K56" i="1"/>
  <c r="L56" i="1" s="1"/>
  <c r="AB56" i="1" s="1"/>
  <c r="S56" i="1"/>
  <c r="T56" i="1" s="1"/>
  <c r="K658" i="3" s="1"/>
  <c r="H57" i="1"/>
  <c r="K57" i="1"/>
  <c r="L57" i="1" s="1"/>
  <c r="AB57" i="1" s="1"/>
  <c r="S57" i="1"/>
  <c r="T57" i="1" s="1"/>
  <c r="AA57" i="1" s="1"/>
  <c r="H58" i="1"/>
  <c r="K58" i="1"/>
  <c r="L58" i="1" s="1"/>
  <c r="AB58" i="1" s="1"/>
  <c r="S58" i="1"/>
  <c r="T58" i="1" s="1"/>
  <c r="AA58" i="1" s="1"/>
  <c r="H59" i="1"/>
  <c r="K59" i="1"/>
  <c r="L59" i="1" s="1"/>
  <c r="AB59" i="1" s="1"/>
  <c r="S59" i="1"/>
  <c r="T59" i="1" s="1"/>
  <c r="K6" i="3" s="1"/>
  <c r="H60" i="1"/>
  <c r="K60" i="1"/>
  <c r="L60" i="1" s="1"/>
  <c r="AB60" i="1" s="1"/>
  <c r="S60" i="1"/>
  <c r="T60" i="1" s="1"/>
  <c r="K343" i="3" s="1"/>
  <c r="H61" i="1"/>
  <c r="K61" i="1"/>
  <c r="L61" i="1" s="1"/>
  <c r="AB61" i="1" s="1"/>
  <c r="S61" i="1"/>
  <c r="T61" i="1" s="1"/>
  <c r="AA61" i="1" s="1"/>
  <c r="H62" i="1"/>
  <c r="L62" i="1"/>
  <c r="AB62" i="1" s="1"/>
  <c r="S62" i="1"/>
  <c r="T62" i="1" s="1"/>
  <c r="K242" i="3" s="1"/>
  <c r="H63" i="1"/>
  <c r="K63" i="1"/>
  <c r="L63" i="1" s="1"/>
  <c r="AB63" i="1" s="1"/>
  <c r="S63" i="1"/>
  <c r="T63" i="1" s="1"/>
  <c r="K715" i="3" s="1"/>
  <c r="H64" i="1"/>
  <c r="K64" i="1"/>
  <c r="L64" i="1" s="1"/>
  <c r="AB64" i="1" s="1"/>
  <c r="S64" i="1"/>
  <c r="T64" i="1" s="1"/>
  <c r="K188" i="3" s="1"/>
  <c r="H65" i="1"/>
  <c r="K65" i="1"/>
  <c r="L65" i="1" s="1"/>
  <c r="AB65" i="1" s="1"/>
  <c r="S65" i="1"/>
  <c r="T65" i="1" s="1"/>
  <c r="K285" i="3" s="1"/>
  <c r="H66" i="1"/>
  <c r="K66" i="1"/>
  <c r="L66" i="1" s="1"/>
  <c r="AB66" i="1" s="1"/>
  <c r="S66" i="1"/>
  <c r="T66" i="1" s="1"/>
  <c r="K208" i="3" s="1"/>
  <c r="H67" i="1"/>
  <c r="K67" i="1"/>
  <c r="L67" i="1" s="1"/>
  <c r="AB67" i="1" s="1"/>
  <c r="S67" i="1"/>
  <c r="T67" i="1" s="1"/>
  <c r="K216" i="3" s="1"/>
  <c r="H68" i="1"/>
  <c r="K68" i="1"/>
  <c r="L68" i="1" s="1"/>
  <c r="AB68" i="1" s="1"/>
  <c r="S68" i="1"/>
  <c r="T68" i="1" s="1"/>
  <c r="K545" i="3" s="1"/>
  <c r="H69" i="1"/>
  <c r="K69" i="1"/>
  <c r="L69" i="1" s="1"/>
  <c r="AB69" i="1" s="1"/>
  <c r="S69" i="1"/>
  <c r="T69" i="1" s="1"/>
  <c r="K280" i="3" s="1"/>
  <c r="H70" i="1"/>
  <c r="K70" i="1"/>
  <c r="L70" i="1" s="1"/>
  <c r="AB70" i="1" s="1"/>
  <c r="S70" i="1"/>
  <c r="T70" i="1" s="1"/>
  <c r="K295" i="3" s="1"/>
  <c r="H71" i="1"/>
  <c r="K71" i="1"/>
  <c r="L71" i="1" s="1"/>
  <c r="AB71" i="1" s="1"/>
  <c r="S71" i="1"/>
  <c r="T71" i="1" s="1"/>
  <c r="K518" i="3" s="1"/>
  <c r="H72" i="1"/>
  <c r="K72" i="1"/>
  <c r="L72" i="1" s="1"/>
  <c r="AB72" i="1" s="1"/>
  <c r="S72" i="1"/>
  <c r="T72" i="1" s="1"/>
  <c r="K215" i="3" s="1"/>
  <c r="H73" i="1"/>
  <c r="K73" i="1"/>
  <c r="L73" i="1" s="1"/>
  <c r="AB73" i="1" s="1"/>
  <c r="S73" i="1"/>
  <c r="T73" i="1" s="1"/>
  <c r="AA73" i="1" s="1"/>
  <c r="H74" i="1"/>
  <c r="K74" i="1"/>
  <c r="L74" i="1" s="1"/>
  <c r="AB74" i="1" s="1"/>
  <c r="S74" i="1"/>
  <c r="T74" i="1" s="1"/>
  <c r="K492" i="3" s="1"/>
  <c r="H75" i="1"/>
  <c r="K75" i="1"/>
  <c r="L75" i="1" s="1"/>
  <c r="AB75" i="1" s="1"/>
  <c r="S75" i="1"/>
  <c r="T75" i="1" s="1"/>
  <c r="K183" i="3" s="1"/>
  <c r="H76" i="1"/>
  <c r="K76" i="1"/>
  <c r="L76" i="1" s="1"/>
  <c r="AB76" i="1" s="1"/>
  <c r="S76" i="1"/>
  <c r="T76" i="1" s="1"/>
  <c r="K319" i="3" s="1"/>
  <c r="H77" i="1"/>
  <c r="K77" i="1"/>
  <c r="L77" i="1" s="1"/>
  <c r="AB77" i="1" s="1"/>
  <c r="S77" i="1"/>
  <c r="T77" i="1" s="1"/>
  <c r="K296" i="3" s="1"/>
  <c r="H78" i="1"/>
  <c r="K78" i="1"/>
  <c r="L78" i="1" s="1"/>
  <c r="AB78" i="1" s="1"/>
  <c r="S78" i="1"/>
  <c r="T78" i="1" s="1"/>
  <c r="AA78" i="1" s="1"/>
  <c r="H79" i="1"/>
  <c r="K79" i="1"/>
  <c r="L79" i="1" s="1"/>
  <c r="AB79" i="1" s="1"/>
  <c r="S79" i="1"/>
  <c r="T79" i="1" s="1"/>
  <c r="AA79" i="1" s="1"/>
  <c r="H80" i="1"/>
  <c r="K80" i="1"/>
  <c r="L80" i="1" s="1"/>
  <c r="AB80" i="1" s="1"/>
  <c r="S80" i="1"/>
  <c r="T80" i="1" s="1"/>
  <c r="K190" i="3" s="1"/>
  <c r="H81" i="1"/>
  <c r="K81" i="1"/>
  <c r="L81" i="1" s="1"/>
  <c r="AB81" i="1" s="1"/>
  <c r="S81" i="1"/>
  <c r="T81" i="1" s="1"/>
  <c r="AA81" i="1" s="1"/>
  <c r="H82" i="1"/>
  <c r="K82" i="1"/>
  <c r="L82" i="1" s="1"/>
  <c r="AB82" i="1" s="1"/>
  <c r="S82" i="1"/>
  <c r="T82" i="1" s="1"/>
  <c r="K632" i="3" s="1"/>
  <c r="H83" i="1"/>
  <c r="K83" i="1"/>
  <c r="L83" i="1" s="1"/>
  <c r="AB83" i="1" s="1"/>
  <c r="S83" i="1"/>
  <c r="T83" i="1" s="1"/>
  <c r="AA83" i="1" s="1"/>
  <c r="H84" i="1"/>
  <c r="K84" i="1"/>
  <c r="L84" i="1" s="1"/>
  <c r="AB84" i="1" s="1"/>
  <c r="S84" i="1"/>
  <c r="T84" i="1" s="1"/>
  <c r="AA84" i="1" s="1"/>
  <c r="H85" i="1"/>
  <c r="K85" i="1"/>
  <c r="L85" i="1" s="1"/>
  <c r="AB85" i="1" s="1"/>
  <c r="S85" i="1"/>
  <c r="T85" i="1" s="1"/>
  <c r="AA85" i="1" s="1"/>
  <c r="H86" i="1"/>
  <c r="K86" i="1"/>
  <c r="L86" i="1" s="1"/>
  <c r="AB86" i="1" s="1"/>
  <c r="S86" i="1"/>
  <c r="T86" i="1" s="1"/>
  <c r="AA86" i="1" s="1"/>
  <c r="H87" i="1"/>
  <c r="K87" i="1"/>
  <c r="L87" i="1" s="1"/>
  <c r="AB87" i="1" s="1"/>
  <c r="S87" i="1"/>
  <c r="T87" i="1" s="1"/>
  <c r="AA87" i="1" s="1"/>
  <c r="H88" i="1"/>
  <c r="K88" i="1"/>
  <c r="L88" i="1" s="1"/>
  <c r="AB88" i="1" s="1"/>
  <c r="S88" i="1"/>
  <c r="T88" i="1" s="1"/>
  <c r="K478" i="3" s="1"/>
  <c r="H89" i="1"/>
  <c r="K89" i="1"/>
  <c r="L89" i="1" s="1"/>
  <c r="AB89" i="1" s="1"/>
  <c r="S89" i="1"/>
  <c r="T89" i="1" s="1"/>
  <c r="K581" i="3" s="1"/>
  <c r="H90" i="1"/>
  <c r="K90" i="1"/>
  <c r="L90" i="1" s="1"/>
  <c r="AB90" i="1" s="1"/>
  <c r="S90" i="1"/>
  <c r="T90" i="1" s="1"/>
  <c r="K284" i="3" s="1"/>
  <c r="H91" i="1"/>
  <c r="K91" i="1"/>
  <c r="L91" i="1" s="1"/>
  <c r="AB91" i="1" s="1"/>
  <c r="S91" i="1"/>
  <c r="T91" i="1" s="1"/>
  <c r="K501" i="3" s="1"/>
  <c r="H92" i="1"/>
  <c r="K92" i="1"/>
  <c r="L92" i="1" s="1"/>
  <c r="AB92" i="1" s="1"/>
  <c r="S92" i="1"/>
  <c r="T92" i="1" s="1"/>
  <c r="AA92" i="1" s="1"/>
  <c r="H93" i="1"/>
  <c r="K93" i="1"/>
  <c r="L93" i="1" s="1"/>
  <c r="AB93" i="1" s="1"/>
  <c r="S93" i="1"/>
  <c r="T93" i="1" s="1"/>
  <c r="K416" i="3" s="1"/>
  <c r="H94" i="1"/>
  <c r="K94" i="1"/>
  <c r="L94" i="1" s="1"/>
  <c r="AB94" i="1" s="1"/>
  <c r="S94" i="1"/>
  <c r="T94" i="1" s="1"/>
  <c r="K211" i="3" s="1"/>
  <c r="H95" i="1"/>
  <c r="K95" i="1"/>
  <c r="L95" i="1" s="1"/>
  <c r="AB95" i="1" s="1"/>
  <c r="S95" i="1"/>
  <c r="T95" i="1" s="1"/>
  <c r="K185" i="3" s="1"/>
  <c r="H96" i="1"/>
  <c r="K96" i="1"/>
  <c r="L96" i="1" s="1"/>
  <c r="AB96" i="1" s="1"/>
  <c r="S96" i="1"/>
  <c r="T96" i="1" s="1"/>
  <c r="K318" i="3" s="1"/>
  <c r="H97" i="1"/>
  <c r="K97" i="1"/>
  <c r="L97" i="1" s="1"/>
  <c r="AB97" i="1" s="1"/>
  <c r="S97" i="1"/>
  <c r="T97" i="1" s="1"/>
  <c r="K217" i="3" s="1"/>
  <c r="H98" i="1"/>
  <c r="K98" i="1"/>
  <c r="L98" i="1" s="1"/>
  <c r="AB98" i="1" s="1"/>
  <c r="S98" i="1"/>
  <c r="T98" i="1" s="1"/>
  <c r="K546" i="3" s="1"/>
  <c r="H99" i="1"/>
  <c r="K99" i="1"/>
  <c r="L99" i="1" s="1"/>
  <c r="AB99" i="1" s="1"/>
  <c r="S99" i="1"/>
  <c r="T99" i="1" s="1"/>
  <c r="K451" i="3" s="1"/>
  <c r="H100" i="1"/>
  <c r="K100" i="1"/>
  <c r="L100" i="1" s="1"/>
  <c r="AB100" i="1" s="1"/>
  <c r="S100" i="1"/>
  <c r="T100" i="1" s="1"/>
  <c r="K283" i="3" s="1"/>
  <c r="H101" i="1"/>
  <c r="K101" i="1"/>
  <c r="L101" i="1" s="1"/>
  <c r="AB101" i="1" s="1"/>
  <c r="S101" i="1"/>
  <c r="T101" i="1" s="1"/>
  <c r="K189" i="3" s="1"/>
  <c r="H102" i="1"/>
  <c r="K102" i="1"/>
  <c r="L102" i="1" s="1"/>
  <c r="AB102" i="1" s="1"/>
  <c r="S102" i="1"/>
  <c r="T102" i="1" s="1"/>
  <c r="K330" i="3" s="1"/>
  <c r="H103" i="1"/>
  <c r="L103" i="1"/>
  <c r="AB103" i="1" s="1"/>
  <c r="S103" i="1"/>
  <c r="T103" i="1" s="1"/>
  <c r="K481" i="3" s="1"/>
  <c r="H104" i="1"/>
  <c r="K104" i="1"/>
  <c r="L104" i="1" s="1"/>
  <c r="AB104" i="1" s="1"/>
  <c r="S104" i="1"/>
  <c r="T104" i="1" s="1"/>
  <c r="K523" i="3" s="1"/>
  <c r="H105" i="1"/>
  <c r="K105" i="1"/>
  <c r="L105" i="1" s="1"/>
  <c r="AB105" i="1" s="1"/>
  <c r="S105" i="1"/>
  <c r="T105" i="1" s="1"/>
  <c r="AA105" i="1" s="1"/>
  <c r="H106" i="1"/>
  <c r="K106" i="1"/>
  <c r="L106" i="1" s="1"/>
  <c r="AB106" i="1" s="1"/>
  <c r="S106" i="1"/>
  <c r="T106" i="1" s="1"/>
  <c r="K286" i="3" s="1"/>
  <c r="H107" i="1"/>
  <c r="K107" i="1"/>
  <c r="L107" i="1" s="1"/>
  <c r="AB107" i="1" s="1"/>
  <c r="S107" i="1"/>
  <c r="T107" i="1" s="1"/>
  <c r="AA107" i="1" s="1"/>
  <c r="H108" i="1"/>
  <c r="K108" i="1"/>
  <c r="L108" i="1" s="1"/>
  <c r="AB108" i="1" s="1"/>
  <c r="S108" i="1"/>
  <c r="T108" i="1" s="1"/>
  <c r="K493" i="3" s="1"/>
  <c r="H109" i="1"/>
  <c r="K109" i="1"/>
  <c r="L109" i="1" s="1"/>
  <c r="AB109" i="1" s="1"/>
  <c r="S109" i="1"/>
  <c r="T109" i="1" s="1"/>
  <c r="K347" i="3" s="1"/>
  <c r="H110" i="1"/>
  <c r="K110" i="1"/>
  <c r="L110" i="1" s="1"/>
  <c r="AB110" i="1" s="1"/>
  <c r="S110" i="1"/>
  <c r="T110" i="1" s="1"/>
  <c r="K323" i="3" s="1"/>
  <c r="H111" i="1"/>
  <c r="K111" i="1"/>
  <c r="L111" i="1" s="1"/>
  <c r="AB111" i="1" s="1"/>
  <c r="S111" i="1"/>
  <c r="T111" i="1" s="1"/>
  <c r="K238" i="3" s="1"/>
  <c r="H112" i="1"/>
  <c r="K112" i="1"/>
  <c r="L112" i="1" s="1"/>
  <c r="AB112" i="1" s="1"/>
  <c r="S112" i="1"/>
  <c r="T112" i="1" s="1"/>
  <c r="K614" i="3" s="1"/>
  <c r="H113" i="1"/>
  <c r="L113" i="1"/>
  <c r="AB113" i="1" s="1"/>
  <c r="S113" i="1"/>
  <c r="T113" i="1" s="1"/>
  <c r="AA113" i="1" s="1"/>
  <c r="H114" i="1"/>
  <c r="K114" i="1"/>
  <c r="L114" i="1" s="1"/>
  <c r="AB114" i="1" s="1"/>
  <c r="S114" i="1"/>
  <c r="T114" i="1" s="1"/>
  <c r="K282" i="3" s="1"/>
  <c r="H115" i="1"/>
  <c r="K115" i="1"/>
  <c r="L115" i="1" s="1"/>
  <c r="AB115" i="1" s="1"/>
  <c r="S115" i="1"/>
  <c r="T115" i="1" s="1"/>
  <c r="K547" i="3" s="1"/>
  <c r="H116" i="1"/>
  <c r="K116" i="1"/>
  <c r="L116" i="1" s="1"/>
  <c r="AB116" i="1" s="1"/>
  <c r="S116" i="1"/>
  <c r="T116" i="1" s="1"/>
  <c r="AA116" i="1" s="1"/>
  <c r="H117" i="1"/>
  <c r="K117" i="1"/>
  <c r="L117" i="1" s="1"/>
  <c r="AB117" i="1" s="1"/>
  <c r="S117" i="1"/>
  <c r="T117" i="1" s="1"/>
  <c r="K248" i="3" s="1"/>
  <c r="H118" i="1"/>
  <c r="K118" i="1"/>
  <c r="L118" i="1" s="1"/>
  <c r="AB118" i="1" s="1"/>
  <c r="S118" i="1"/>
  <c r="T118" i="1" s="1"/>
  <c r="AA118" i="1" s="1"/>
  <c r="H119" i="1"/>
  <c r="K119" i="1"/>
  <c r="L119" i="1" s="1"/>
  <c r="AB119" i="1" s="1"/>
  <c r="S119" i="1"/>
  <c r="T119" i="1" s="1"/>
  <c r="K212" i="3" s="1"/>
  <c r="H120" i="1"/>
  <c r="K120" i="1"/>
  <c r="L120" i="1" s="1"/>
  <c r="AB120" i="1" s="1"/>
  <c r="S120" i="1"/>
  <c r="T120" i="1" s="1"/>
  <c r="AA120" i="1" s="1"/>
  <c r="H121" i="1"/>
  <c r="K121" i="1"/>
  <c r="L121" i="1" s="1"/>
  <c r="AB121" i="1" s="1"/>
  <c r="S121" i="1"/>
  <c r="T121" i="1" s="1"/>
  <c r="K317" i="3" s="1"/>
  <c r="H122" i="1"/>
  <c r="K122" i="1"/>
  <c r="S122" i="1"/>
  <c r="T122" i="1" s="1"/>
  <c r="AA122" i="1" s="1"/>
  <c r="H123" i="1"/>
  <c r="K123" i="1"/>
  <c r="L123" i="1" s="1"/>
  <c r="AB123" i="1" s="1"/>
  <c r="S123" i="1"/>
  <c r="T123" i="1" s="1"/>
  <c r="K548" i="3" s="1"/>
  <c r="H124" i="1"/>
  <c r="K124" i="1"/>
  <c r="L124" i="1" s="1"/>
  <c r="AB124" i="1" s="1"/>
  <c r="S124" i="1"/>
  <c r="T124" i="1" s="1"/>
  <c r="K206" i="3" s="1"/>
  <c r="H125" i="1"/>
  <c r="K125" i="1"/>
  <c r="L125" i="1" s="1"/>
  <c r="AB125" i="1" s="1"/>
  <c r="S125" i="1"/>
  <c r="T125" i="1" s="1"/>
  <c r="K143" i="3" s="1"/>
  <c r="H126" i="1"/>
  <c r="K126" i="1"/>
  <c r="L126" i="1" s="1"/>
  <c r="AB126" i="1" s="1"/>
  <c r="S126" i="1"/>
  <c r="T126" i="1" s="1"/>
  <c r="AA126" i="1" s="1"/>
  <c r="H127" i="1"/>
  <c r="K127" i="1"/>
  <c r="L127" i="1" s="1"/>
  <c r="AB127" i="1" s="1"/>
  <c r="S127" i="1"/>
  <c r="T127" i="1" s="1"/>
  <c r="AA127" i="1" s="1"/>
  <c r="H128" i="1"/>
  <c r="K128" i="1"/>
  <c r="L128" i="1" s="1"/>
  <c r="AB128" i="1" s="1"/>
  <c r="S128" i="1"/>
  <c r="T128" i="1" s="1"/>
  <c r="K582" i="3" s="1"/>
  <c r="H129" i="1"/>
  <c r="K129" i="1"/>
  <c r="L129" i="1" s="1"/>
  <c r="AB129" i="1" s="1"/>
  <c r="S129" i="1"/>
  <c r="T129" i="1" s="1"/>
  <c r="AA129" i="1" s="1"/>
  <c r="H130" i="1"/>
  <c r="K130" i="1"/>
  <c r="L130" i="1" s="1"/>
  <c r="AB130" i="1" s="1"/>
  <c r="S130" i="1"/>
  <c r="T130" i="1" s="1"/>
  <c r="K402" i="3" s="1"/>
  <c r="H131" i="1"/>
  <c r="K131" i="1"/>
  <c r="L131" i="1" s="1"/>
  <c r="AB131" i="1" s="1"/>
  <c r="S131" i="1"/>
  <c r="T131" i="1" s="1"/>
  <c r="K361" i="3" s="1"/>
  <c r="H132" i="1"/>
  <c r="K132" i="1"/>
  <c r="L132" i="1" s="1"/>
  <c r="AB132" i="1" s="1"/>
  <c r="S132" i="1"/>
  <c r="T132" i="1" s="1"/>
  <c r="K403" i="3" s="1"/>
  <c r="H133" i="1"/>
  <c r="K133" i="1"/>
  <c r="L133" i="1" s="1"/>
  <c r="AB133" i="1" s="1"/>
  <c r="S133" i="1"/>
  <c r="T133" i="1" s="1"/>
  <c r="K237" i="3" s="1"/>
  <c r="H134" i="1"/>
  <c r="K134" i="1"/>
  <c r="L134" i="1" s="1"/>
  <c r="AB134" i="1" s="1"/>
  <c r="S134" i="1"/>
  <c r="T134" i="1" s="1"/>
  <c r="AA134" i="1" s="1"/>
  <c r="H135" i="1"/>
  <c r="K135" i="1"/>
  <c r="L135" i="1" s="1"/>
  <c r="AB135" i="1" s="1"/>
  <c r="S135" i="1"/>
  <c r="T135" i="1" s="1"/>
  <c r="K549" i="3" s="1"/>
  <c r="H136" i="1"/>
  <c r="K136" i="1"/>
  <c r="L136" i="1" s="1"/>
  <c r="AB136" i="1" s="1"/>
  <c r="S136" i="1"/>
  <c r="T136" i="1" s="1"/>
  <c r="AA136" i="1" s="1"/>
  <c r="H137" i="1"/>
  <c r="K137" i="1"/>
  <c r="L137" i="1" s="1"/>
  <c r="AB137" i="1" s="1"/>
  <c r="S137" i="1"/>
  <c r="T137" i="1" s="1"/>
  <c r="AA137" i="1" s="1"/>
  <c r="H138" i="1"/>
  <c r="K138" i="1"/>
  <c r="L138" i="1" s="1"/>
  <c r="AB138" i="1" s="1"/>
  <c r="S138" i="1"/>
  <c r="T138" i="1" s="1"/>
  <c r="AA138" i="1" s="1"/>
  <c r="H139" i="1"/>
  <c r="K139" i="1"/>
  <c r="L139" i="1" s="1"/>
  <c r="AB139" i="1" s="1"/>
  <c r="S139" i="1"/>
  <c r="T139" i="1" s="1"/>
  <c r="AA139" i="1" s="1"/>
  <c r="H140" i="1"/>
  <c r="K140" i="1"/>
  <c r="L140" i="1" s="1"/>
  <c r="AB140" i="1" s="1"/>
  <c r="S140" i="1"/>
  <c r="T140" i="1" s="1"/>
  <c r="K243" i="3" s="1"/>
  <c r="H141" i="1"/>
  <c r="K141" i="1"/>
  <c r="L141" i="1" s="1"/>
  <c r="AB141" i="1" s="1"/>
  <c r="S141" i="1"/>
  <c r="T141" i="1" s="1"/>
  <c r="K144" i="3" s="1"/>
  <c r="H142" i="1"/>
  <c r="K142" i="1"/>
  <c r="L142" i="1" s="1"/>
  <c r="AB142" i="1" s="1"/>
  <c r="S142" i="1"/>
  <c r="T142" i="1" s="1"/>
  <c r="AA142" i="1" s="1"/>
  <c r="H143" i="1"/>
  <c r="K143" i="1"/>
  <c r="L143" i="1" s="1"/>
  <c r="AB143" i="1" s="1"/>
  <c r="S143" i="1"/>
  <c r="T143" i="1" s="1"/>
  <c r="K89" i="3" s="1"/>
  <c r="H144" i="1"/>
  <c r="K144" i="1"/>
  <c r="L144" i="1" s="1"/>
  <c r="AB144" i="1" s="1"/>
  <c r="S144" i="1"/>
  <c r="T144" i="1" s="1"/>
  <c r="AA144" i="1" s="1"/>
  <c r="H145" i="1"/>
  <c r="K145" i="1"/>
  <c r="L145" i="1" s="1"/>
  <c r="AB145" i="1" s="1"/>
  <c r="S145" i="1"/>
  <c r="T145" i="1" s="1"/>
  <c r="K90" i="3" s="1"/>
  <c r="H146" i="1"/>
  <c r="K146" i="1"/>
  <c r="L146" i="1" s="1"/>
  <c r="AB146" i="1" s="1"/>
  <c r="S146" i="1"/>
  <c r="T146" i="1" s="1"/>
  <c r="AA146" i="1" s="1"/>
  <c r="H147" i="1"/>
  <c r="K147" i="1"/>
  <c r="L147" i="1" s="1"/>
  <c r="AB147" i="1" s="1"/>
  <c r="S147" i="1"/>
  <c r="T147" i="1" s="1"/>
  <c r="K550" i="3" s="1"/>
  <c r="H148" i="1"/>
  <c r="K148" i="1"/>
  <c r="L148" i="1" s="1"/>
  <c r="AB148" i="1" s="1"/>
  <c r="S148" i="1"/>
  <c r="T148" i="1" s="1"/>
  <c r="K104" i="3" s="1"/>
  <c r="H149" i="1"/>
  <c r="K149" i="1"/>
  <c r="L149" i="1" s="1"/>
  <c r="AB149" i="1" s="1"/>
  <c r="S149" i="1"/>
  <c r="T149" i="1" s="1"/>
  <c r="K103" i="3" s="1"/>
  <c r="H150" i="1"/>
  <c r="K150" i="1"/>
  <c r="L150" i="1" s="1"/>
  <c r="AB150" i="1" s="1"/>
  <c r="S150" i="1"/>
  <c r="T150" i="1" s="1"/>
  <c r="AA150" i="1" s="1"/>
  <c r="H151" i="1"/>
  <c r="K151" i="1"/>
  <c r="L151" i="1" s="1"/>
  <c r="AB151" i="1" s="1"/>
  <c r="S151" i="1"/>
  <c r="T151" i="1" s="1"/>
  <c r="AA151" i="1" s="1"/>
  <c r="H152" i="1"/>
  <c r="K152" i="1"/>
  <c r="L152" i="1" s="1"/>
  <c r="AB152" i="1" s="1"/>
  <c r="S152" i="1"/>
  <c r="T152" i="1" s="1"/>
  <c r="AA152" i="1" s="1"/>
  <c r="H153" i="1"/>
  <c r="K153" i="1"/>
  <c r="L153" i="1" s="1"/>
  <c r="AB153" i="1" s="1"/>
  <c r="S153" i="1"/>
  <c r="T153" i="1" s="1"/>
  <c r="AA153" i="1" s="1"/>
  <c r="H154" i="1"/>
  <c r="K154" i="1"/>
  <c r="L154" i="1" s="1"/>
  <c r="AB154" i="1" s="1"/>
  <c r="S154" i="1"/>
  <c r="T154" i="1" s="1"/>
  <c r="AA154" i="1" s="1"/>
  <c r="H155" i="1"/>
  <c r="K155" i="1"/>
  <c r="L155" i="1" s="1"/>
  <c r="AB155" i="1" s="1"/>
  <c r="S155" i="1"/>
  <c r="T155" i="1" s="1"/>
  <c r="K102" i="3" s="1"/>
  <c r="H156" i="1"/>
  <c r="K156" i="1"/>
  <c r="L156" i="1" s="1"/>
  <c r="AB156" i="1" s="1"/>
  <c r="S156" i="1"/>
  <c r="T156" i="1" s="1"/>
  <c r="K551" i="3" s="1"/>
  <c r="H157" i="1"/>
  <c r="K157" i="1"/>
  <c r="L157" i="1" s="1"/>
  <c r="AB157" i="1" s="1"/>
  <c r="S157" i="1"/>
  <c r="T157" i="1" s="1"/>
  <c r="AA157" i="1" s="1"/>
  <c r="H158" i="1"/>
  <c r="K158" i="1"/>
  <c r="L158" i="1" s="1"/>
  <c r="AB158" i="1" s="1"/>
  <c r="S158" i="1"/>
  <c r="T158" i="1" s="1"/>
  <c r="K736" i="3" s="1"/>
  <c r="H159" i="1"/>
  <c r="K159" i="1"/>
  <c r="L159" i="1" s="1"/>
  <c r="AB159" i="1" s="1"/>
  <c r="S159" i="1"/>
  <c r="T159" i="1" s="1"/>
  <c r="K101" i="3" s="1"/>
  <c r="H160" i="1"/>
  <c r="K160" i="1"/>
  <c r="L160" i="1" s="1"/>
  <c r="AB160" i="1" s="1"/>
  <c r="S160" i="1"/>
  <c r="T160" i="1" s="1"/>
  <c r="AA160" i="1" s="1"/>
  <c r="H161" i="1"/>
  <c r="K161" i="1"/>
  <c r="L161" i="1" s="1"/>
  <c r="AB161" i="1" s="1"/>
  <c r="S161" i="1"/>
  <c r="T161" i="1" s="1"/>
  <c r="AA161" i="1" s="1"/>
  <c r="H162" i="1"/>
  <c r="K162" i="1"/>
  <c r="L162" i="1" s="1"/>
  <c r="AB162" i="1" s="1"/>
  <c r="S162" i="1"/>
  <c r="T162" i="1" s="1"/>
  <c r="K611" i="3" s="1"/>
  <c r="H163" i="1"/>
  <c r="K163" i="1"/>
  <c r="L163" i="1" s="1"/>
  <c r="AB163" i="1" s="1"/>
  <c r="S163" i="1"/>
  <c r="T163" i="1" s="1"/>
  <c r="AA163" i="1" s="1"/>
  <c r="H164" i="1"/>
  <c r="K164" i="1"/>
  <c r="L164" i="1" s="1"/>
  <c r="AB164" i="1" s="1"/>
  <c r="S164" i="1"/>
  <c r="T164" i="1" s="1"/>
  <c r="K554" i="3" s="1"/>
  <c r="H165" i="1"/>
  <c r="K165" i="1"/>
  <c r="L165" i="1" s="1"/>
  <c r="AB165" i="1" s="1"/>
  <c r="S165" i="1"/>
  <c r="T165" i="1" s="1"/>
  <c r="K174" i="3" s="1"/>
  <c r="H166" i="1"/>
  <c r="K166" i="1"/>
  <c r="L166" i="1" s="1"/>
  <c r="AB166" i="1" s="1"/>
  <c r="S166" i="1"/>
  <c r="T166" i="1" s="1"/>
  <c r="K100" i="3" s="1"/>
  <c r="H167" i="1"/>
  <c r="K167" i="1"/>
  <c r="L167" i="1" s="1"/>
  <c r="AB167" i="1" s="1"/>
  <c r="S167" i="1"/>
  <c r="T167" i="1" s="1"/>
  <c r="K99" i="3" s="1"/>
  <c r="H168" i="1"/>
  <c r="K168" i="1"/>
  <c r="L168" i="1" s="1"/>
  <c r="AB168" i="1" s="1"/>
  <c r="S168" i="1"/>
  <c r="T168" i="1" s="1"/>
  <c r="K98" i="3" s="1"/>
  <c r="H169" i="1"/>
  <c r="K169" i="1"/>
  <c r="L169" i="1" s="1"/>
  <c r="AB169" i="1" s="1"/>
  <c r="S169" i="1"/>
  <c r="T169" i="1" s="1"/>
  <c r="K97" i="3" s="1"/>
  <c r="H170" i="1"/>
  <c r="K170" i="1"/>
  <c r="L170" i="1" s="1"/>
  <c r="AB170" i="1" s="1"/>
  <c r="S170" i="1"/>
  <c r="T170" i="1" s="1"/>
  <c r="K175" i="3" s="1"/>
  <c r="H171" i="1"/>
  <c r="K171" i="1"/>
  <c r="L171" i="1" s="1"/>
  <c r="AB171" i="1" s="1"/>
  <c r="S171" i="1"/>
  <c r="T171" i="1" s="1"/>
  <c r="AA171" i="1" s="1"/>
  <c r="H172" i="1"/>
  <c r="K172" i="1"/>
  <c r="L172" i="1" s="1"/>
  <c r="AB172" i="1" s="1"/>
  <c r="S172" i="1"/>
  <c r="T172" i="1" s="1"/>
  <c r="K96" i="3" s="1"/>
  <c r="H173" i="1"/>
  <c r="K173" i="1"/>
  <c r="L173" i="1" s="1"/>
  <c r="AB173" i="1" s="1"/>
  <c r="S173" i="1"/>
  <c r="T173" i="1" s="1"/>
  <c r="K94" i="3" s="1"/>
  <c r="H174" i="1"/>
  <c r="K174" i="1"/>
  <c r="L174" i="1" s="1"/>
  <c r="AB174" i="1" s="1"/>
  <c r="S174" i="1"/>
  <c r="T174" i="1" s="1"/>
  <c r="K95" i="3" s="1"/>
  <c r="H175" i="1"/>
  <c r="K175" i="1"/>
  <c r="L175" i="1" s="1"/>
  <c r="AB175" i="1" s="1"/>
  <c r="S175" i="1"/>
  <c r="T175" i="1" s="1"/>
  <c r="AA175" i="1" s="1"/>
  <c r="H176" i="1"/>
  <c r="K176" i="1"/>
  <c r="L176" i="1" s="1"/>
  <c r="AB176" i="1" s="1"/>
  <c r="S176" i="1"/>
  <c r="T176" i="1" s="1"/>
  <c r="K93" i="3" s="1"/>
  <c r="H177" i="1"/>
  <c r="K177" i="1"/>
  <c r="L177" i="1" s="1"/>
  <c r="AB177" i="1" s="1"/>
  <c r="S177" i="1"/>
  <c r="T177" i="1" s="1"/>
  <c r="K748" i="3" s="1"/>
  <c r="H178" i="1"/>
  <c r="K178" i="1"/>
  <c r="L178" i="1" s="1"/>
  <c r="AB178" i="1" s="1"/>
  <c r="S178" i="1"/>
  <c r="T178" i="1" s="1"/>
  <c r="K91" i="3" s="1"/>
  <c r="H179" i="1"/>
  <c r="K179" i="1"/>
  <c r="L179" i="1" s="1"/>
  <c r="AB179" i="1" s="1"/>
  <c r="S179" i="1"/>
  <c r="T179" i="1" s="1"/>
  <c r="K390" i="3" s="1"/>
  <c r="H180" i="1"/>
  <c r="K180" i="1"/>
  <c r="L180" i="1" s="1"/>
  <c r="AB180" i="1" s="1"/>
  <c r="S180" i="1"/>
  <c r="T180" i="1" s="1"/>
  <c r="AA180" i="1" s="1"/>
  <c r="H181" i="1"/>
  <c r="K181" i="1"/>
  <c r="L181" i="1" s="1"/>
  <c r="AB181" i="1" s="1"/>
  <c r="S181" i="1"/>
  <c r="T181" i="1" s="1"/>
  <c r="AA181" i="1" s="1"/>
  <c r="H182" i="1"/>
  <c r="K182" i="1"/>
  <c r="L182" i="1" s="1"/>
  <c r="AB182" i="1" s="1"/>
  <c r="S182" i="1"/>
  <c r="T182" i="1" s="1"/>
  <c r="K499" i="3" s="1"/>
  <c r="H183" i="1"/>
  <c r="K183" i="1"/>
  <c r="L183" i="1" s="1"/>
  <c r="AB183" i="1" s="1"/>
  <c r="S183" i="1"/>
  <c r="T183" i="1" s="1"/>
  <c r="K350" i="3" s="1"/>
  <c r="H184" i="1"/>
  <c r="K184" i="1"/>
  <c r="L184" i="1" s="1"/>
  <c r="AB184" i="1" s="1"/>
  <c r="S184" i="1"/>
  <c r="T184" i="1" s="1"/>
  <c r="K456" i="3" s="1"/>
  <c r="H185" i="1"/>
  <c r="K185" i="1"/>
  <c r="L185" i="1" s="1"/>
  <c r="AB185" i="1" s="1"/>
  <c r="S185" i="1"/>
  <c r="T185" i="1" s="1"/>
  <c r="AA185" i="1" s="1"/>
  <c r="H186" i="1"/>
  <c r="K186" i="1"/>
  <c r="L186" i="1" s="1"/>
  <c r="AB186" i="1" s="1"/>
  <c r="S186" i="1"/>
  <c r="T186" i="1" s="1"/>
  <c r="K400" i="3" s="1"/>
  <c r="H187" i="1"/>
  <c r="K187" i="1"/>
  <c r="L187" i="1" s="1"/>
  <c r="AB187" i="1" s="1"/>
  <c r="S187" i="1"/>
  <c r="T187" i="1" s="1"/>
  <c r="K34" i="3" s="1"/>
  <c r="H188" i="1"/>
  <c r="K188" i="1"/>
  <c r="L188" i="1" s="1"/>
  <c r="AB188" i="1" s="1"/>
  <c r="S188" i="1"/>
  <c r="T188" i="1" s="1"/>
  <c r="K25" i="3" s="1"/>
  <c r="H189" i="1"/>
  <c r="K189" i="1"/>
  <c r="L189" i="1" s="1"/>
  <c r="AB189" i="1" s="1"/>
  <c r="S189" i="1"/>
  <c r="T189" i="1" s="1"/>
  <c r="K26" i="3" s="1"/>
  <c r="H190" i="1"/>
  <c r="K190" i="1"/>
  <c r="L190" i="1" s="1"/>
  <c r="AB190" i="1" s="1"/>
  <c r="S190" i="1"/>
  <c r="T190" i="1" s="1"/>
  <c r="K269" i="3" s="1"/>
  <c r="H191" i="1"/>
  <c r="K191" i="1"/>
  <c r="L191" i="1" s="1"/>
  <c r="AB191" i="1" s="1"/>
  <c r="S191" i="1"/>
  <c r="T191" i="1" s="1"/>
  <c r="K27" i="3" s="1"/>
  <c r="H192" i="1"/>
  <c r="K192" i="1"/>
  <c r="L192" i="1" s="1"/>
  <c r="AB192" i="1" s="1"/>
  <c r="S192" i="1"/>
  <c r="T192" i="1" s="1"/>
  <c r="K28" i="3" s="1"/>
  <c r="H193" i="1"/>
  <c r="K193" i="1"/>
  <c r="L193" i="1" s="1"/>
  <c r="AB193" i="1" s="1"/>
  <c r="S193" i="1"/>
  <c r="T193" i="1" s="1"/>
  <c r="K29" i="3" s="1"/>
  <c r="H194" i="1"/>
  <c r="K194" i="1"/>
  <c r="L194" i="1" s="1"/>
  <c r="AB194" i="1" s="1"/>
  <c r="S194" i="1"/>
  <c r="T194" i="1" s="1"/>
  <c r="K519" i="3" s="1"/>
  <c r="H195" i="1"/>
  <c r="L195" i="1"/>
  <c r="AB195" i="1" s="1"/>
  <c r="S195" i="1"/>
  <c r="T195" i="1" s="1"/>
  <c r="K397" i="3" s="1"/>
  <c r="H196" i="1"/>
  <c r="K196" i="1"/>
  <c r="L196" i="1" s="1"/>
  <c r="AB196" i="1" s="1"/>
  <c r="S196" i="1"/>
  <c r="T196" i="1" s="1"/>
  <c r="K197" i="3" s="1"/>
  <c r="H197" i="1"/>
  <c r="K197" i="1"/>
  <c r="L197" i="1" s="1"/>
  <c r="AB197" i="1" s="1"/>
  <c r="S197" i="1"/>
  <c r="T197" i="1" s="1"/>
  <c r="K415" i="3" s="1"/>
  <c r="H198" i="1"/>
  <c r="K198" i="1"/>
  <c r="L198" i="1" s="1"/>
  <c r="AB198" i="1" s="1"/>
  <c r="S198" i="1"/>
  <c r="T198" i="1" s="1"/>
  <c r="K149" i="3" s="1"/>
  <c r="H199" i="1"/>
  <c r="K199" i="1"/>
  <c r="L199" i="1" s="1"/>
  <c r="AB199" i="1" s="1"/>
  <c r="S199" i="1"/>
  <c r="T199" i="1" s="1"/>
  <c r="AA199" i="1" s="1"/>
  <c r="H200" i="1"/>
  <c r="K200" i="1"/>
  <c r="L200" i="1" s="1"/>
  <c r="AB200" i="1" s="1"/>
  <c r="S200" i="1"/>
  <c r="T200" i="1" s="1"/>
  <c r="K196" i="3" s="1"/>
  <c r="H201" i="1"/>
  <c r="K201" i="1"/>
  <c r="L201" i="1" s="1"/>
  <c r="AB201" i="1" s="1"/>
  <c r="S201" i="1"/>
  <c r="T201" i="1" s="1"/>
  <c r="AA201" i="1" s="1"/>
  <c r="H202" i="1"/>
  <c r="K202" i="1"/>
  <c r="L202" i="1" s="1"/>
  <c r="AB202" i="1" s="1"/>
  <c r="S202" i="1"/>
  <c r="T202" i="1" s="1"/>
  <c r="AA202" i="1" s="1"/>
  <c r="H203" i="1"/>
  <c r="K203" i="1"/>
  <c r="L203" i="1" s="1"/>
  <c r="AB203" i="1" s="1"/>
  <c r="S203" i="1"/>
  <c r="T203" i="1" s="1"/>
  <c r="K583" i="3" s="1"/>
  <c r="H204" i="1"/>
  <c r="K204" i="1"/>
  <c r="L204" i="1" s="1"/>
  <c r="AB204" i="1" s="1"/>
  <c r="S204" i="1"/>
  <c r="T204" i="1" s="1"/>
  <c r="K555" i="3" s="1"/>
  <c r="H205" i="1"/>
  <c r="K205" i="1"/>
  <c r="L205" i="1" s="1"/>
  <c r="AB205" i="1" s="1"/>
  <c r="S205" i="1"/>
  <c r="T205" i="1" s="1"/>
  <c r="K235" i="3" s="1"/>
  <c r="H206" i="1"/>
  <c r="K206" i="1"/>
  <c r="L206" i="1" s="1"/>
  <c r="AB206" i="1" s="1"/>
  <c r="S206" i="1"/>
  <c r="T206" i="1" s="1"/>
  <c r="K30" i="3" s="1"/>
  <c r="H207" i="1"/>
  <c r="K207" i="1"/>
  <c r="L207" i="1" s="1"/>
  <c r="AB207" i="1" s="1"/>
  <c r="S207" i="1"/>
  <c r="T207" i="1" s="1"/>
  <c r="K482" i="3" s="1"/>
  <c r="H208" i="1"/>
  <c r="K208" i="1"/>
  <c r="L208" i="1" s="1"/>
  <c r="AB208" i="1" s="1"/>
  <c r="S208" i="1"/>
  <c r="T208" i="1" s="1"/>
  <c r="K32" i="3" s="1"/>
  <c r="H209" i="1"/>
  <c r="K209" i="1"/>
  <c r="L209" i="1" s="1"/>
  <c r="AB209" i="1" s="1"/>
  <c r="S209" i="1"/>
  <c r="T209" i="1" s="1"/>
  <c r="AA209" i="1" s="1"/>
  <c r="H210" i="1"/>
  <c r="K210" i="1"/>
  <c r="L210" i="1" s="1"/>
  <c r="AB210" i="1" s="1"/>
  <c r="S210" i="1"/>
  <c r="T210" i="1" s="1"/>
  <c r="K389" i="3" s="1"/>
  <c r="H211" i="1"/>
  <c r="K211" i="1"/>
  <c r="L211" i="1" s="1"/>
  <c r="AB211" i="1" s="1"/>
  <c r="S211" i="1"/>
  <c r="T211" i="1" s="1"/>
  <c r="K359" i="3" s="1"/>
  <c r="H212" i="1"/>
  <c r="K212" i="1"/>
  <c r="L212" i="1" s="1"/>
  <c r="AB212" i="1" s="1"/>
  <c r="S212" i="1"/>
  <c r="T212" i="1" s="1"/>
  <c r="AA212" i="1" s="1"/>
  <c r="H213" i="1"/>
  <c r="K213" i="1"/>
  <c r="L213" i="1" s="1"/>
  <c r="AB213" i="1" s="1"/>
  <c r="S213" i="1"/>
  <c r="T213" i="1" s="1"/>
  <c r="K35" i="3" s="1"/>
  <c r="H214" i="1"/>
  <c r="K214" i="1"/>
  <c r="L214" i="1" s="1"/>
  <c r="AB214" i="1" s="1"/>
  <c r="S214" i="1"/>
  <c r="T214" i="1" s="1"/>
  <c r="K36" i="3" s="1"/>
  <c r="H215" i="1"/>
  <c r="K215" i="1"/>
  <c r="L215" i="1" s="1"/>
  <c r="AB215" i="1" s="1"/>
  <c r="S215" i="1"/>
  <c r="T215" i="1" s="1"/>
  <c r="K388" i="3" s="1"/>
  <c r="H216" i="1"/>
  <c r="K216" i="1"/>
  <c r="L216" i="1" s="1"/>
  <c r="AB216" i="1" s="1"/>
  <c r="S216" i="1"/>
  <c r="T216" i="1" s="1"/>
  <c r="AA216" i="1" s="1"/>
  <c r="H217" i="1"/>
  <c r="K217" i="1"/>
  <c r="L217" i="1" s="1"/>
  <c r="AB217" i="1" s="1"/>
  <c r="S217" i="1"/>
  <c r="T217" i="1" s="1"/>
  <c r="AA217" i="1" s="1"/>
  <c r="H218" i="1"/>
  <c r="K218" i="1"/>
  <c r="L218" i="1" s="1"/>
  <c r="AB218" i="1" s="1"/>
  <c r="S218" i="1"/>
  <c r="T218" i="1" s="1"/>
  <c r="AA218" i="1" s="1"/>
  <c r="H219" i="1"/>
  <c r="K219" i="1"/>
  <c r="L219" i="1" s="1"/>
  <c r="AB219" i="1" s="1"/>
  <c r="S219" i="1"/>
  <c r="T219" i="1" s="1"/>
  <c r="AA219" i="1" s="1"/>
  <c r="H220" i="1"/>
  <c r="K220" i="1"/>
  <c r="L220" i="1" s="1"/>
  <c r="AB220" i="1" s="1"/>
  <c r="S220" i="1"/>
  <c r="T220" i="1" s="1"/>
  <c r="K37" i="3" s="1"/>
  <c r="H221" i="1"/>
  <c r="K221" i="1"/>
  <c r="L221" i="1" s="1"/>
  <c r="AB221" i="1" s="1"/>
  <c r="S221" i="1"/>
  <c r="T221" i="1" s="1"/>
  <c r="K38" i="3" s="1"/>
  <c r="H222" i="1"/>
  <c r="K222" i="1"/>
  <c r="L222" i="1" s="1"/>
  <c r="AB222" i="1" s="1"/>
  <c r="S222" i="1"/>
  <c r="T222" i="1" s="1"/>
  <c r="AA222" i="1" s="1"/>
  <c r="H223" i="1"/>
  <c r="L223" i="1"/>
  <c r="AB223" i="1" s="1"/>
  <c r="S223" i="1"/>
  <c r="T223" i="1" s="1"/>
  <c r="K584" i="3" s="1"/>
  <c r="H224" i="1"/>
  <c r="K224" i="1"/>
  <c r="L224" i="1" s="1"/>
  <c r="AB224" i="1" s="1"/>
  <c r="S224" i="1"/>
  <c r="T224" i="1" s="1"/>
  <c r="K708" i="3" s="1"/>
  <c r="H225" i="1"/>
  <c r="K225" i="1"/>
  <c r="L225" i="1" s="1"/>
  <c r="AB225" i="1" s="1"/>
  <c r="S225" i="1"/>
  <c r="T225" i="1" s="1"/>
  <c r="AA225" i="1" s="1"/>
  <c r="H226" i="1"/>
  <c r="K226" i="1"/>
  <c r="L226" i="1" s="1"/>
  <c r="AB226" i="1" s="1"/>
  <c r="S226" i="1"/>
  <c r="T226" i="1" s="1"/>
  <c r="K264" i="3" s="1"/>
  <c r="H227" i="1"/>
  <c r="K227" i="1"/>
  <c r="L227" i="1" s="1"/>
  <c r="AB227" i="1" s="1"/>
  <c r="S227" i="1"/>
  <c r="T227" i="1" s="1"/>
  <c r="K39" i="3" s="1"/>
  <c r="H228" i="1"/>
  <c r="K228" i="1"/>
  <c r="L228" i="1" s="1"/>
  <c r="AB228" i="1" s="1"/>
  <c r="S228" i="1"/>
  <c r="T228" i="1" s="1"/>
  <c r="K41" i="3" s="1"/>
  <c r="H229" i="1"/>
  <c r="K229" i="1"/>
  <c r="L229" i="1" s="1"/>
  <c r="AB229" i="1" s="1"/>
  <c r="S229" i="1"/>
  <c r="T229" i="1" s="1"/>
  <c r="AA229" i="1" s="1"/>
  <c r="H230" i="1"/>
  <c r="K230" i="1"/>
  <c r="L230" i="1" s="1"/>
  <c r="AB230" i="1" s="1"/>
  <c r="S230" i="1"/>
  <c r="T230" i="1" s="1"/>
  <c r="K42" i="3" s="1"/>
  <c r="H231" i="1"/>
  <c r="K231" i="1"/>
  <c r="L231" i="1" s="1"/>
  <c r="AB231" i="1" s="1"/>
  <c r="S231" i="1"/>
  <c r="T231" i="1" s="1"/>
  <c r="AA231" i="1" s="1"/>
  <c r="H232" i="1"/>
  <c r="K232" i="1"/>
  <c r="L232" i="1" s="1"/>
  <c r="AB232" i="1" s="1"/>
  <c r="S232" i="1"/>
  <c r="T232" i="1" s="1"/>
  <c r="K87" i="3" s="1"/>
  <c r="H233" i="1"/>
  <c r="K233" i="1"/>
  <c r="L233" i="1" s="1"/>
  <c r="AB233" i="1" s="1"/>
  <c r="S233" i="1"/>
  <c r="T233" i="1" s="1"/>
  <c r="AA233" i="1" s="1"/>
  <c r="H234" i="1"/>
  <c r="K234" i="1"/>
  <c r="L234" i="1" s="1"/>
  <c r="AB234" i="1" s="1"/>
  <c r="S234" i="1"/>
  <c r="T234" i="1" s="1"/>
  <c r="K43" i="3" s="1"/>
  <c r="H235" i="1"/>
  <c r="K235" i="1"/>
  <c r="L235" i="1" s="1"/>
  <c r="AB235" i="1" s="1"/>
  <c r="S235" i="1"/>
  <c r="T235" i="1" s="1"/>
  <c r="K219" i="3" s="1"/>
  <c r="H236" i="1"/>
  <c r="K236" i="1"/>
  <c r="L236" i="1" s="1"/>
  <c r="AB236" i="1" s="1"/>
  <c r="S236" i="1"/>
  <c r="T236" i="1" s="1"/>
  <c r="AA236" i="1" s="1"/>
  <c r="H237" i="1"/>
  <c r="K237" i="1"/>
  <c r="L237" i="1" s="1"/>
  <c r="AB237" i="1" s="1"/>
  <c r="S237" i="1"/>
  <c r="T237" i="1" s="1"/>
  <c r="K45" i="3" s="1"/>
  <c r="H238" i="1"/>
  <c r="K238" i="1"/>
  <c r="L238" i="1" s="1"/>
  <c r="AB238" i="1" s="1"/>
  <c r="S238" i="1"/>
  <c r="T238" i="1" s="1"/>
  <c r="K394" i="3" s="1"/>
  <c r="H239" i="1"/>
  <c r="L239" i="1"/>
  <c r="AB239" i="1" s="1"/>
  <c r="S239" i="1"/>
  <c r="T239" i="1" s="1"/>
  <c r="AA239" i="1" s="1"/>
  <c r="H240" i="1"/>
  <c r="K240" i="1"/>
  <c r="L240" i="1" s="1"/>
  <c r="AB240" i="1" s="1"/>
  <c r="S240" i="1"/>
  <c r="T240" i="1" s="1"/>
  <c r="K556" i="3" s="1"/>
  <c r="H241" i="1"/>
  <c r="K241" i="1"/>
  <c r="L241" i="1" s="1"/>
  <c r="AB241" i="1" s="1"/>
  <c r="S241" i="1"/>
  <c r="T241" i="1" s="1"/>
  <c r="K585" i="3" s="1"/>
  <c r="H242" i="1"/>
  <c r="K242" i="1"/>
  <c r="L242" i="1" s="1"/>
  <c r="AB242" i="1" s="1"/>
  <c r="S242" i="1"/>
  <c r="T242" i="1" s="1"/>
  <c r="K701" i="3" s="1"/>
  <c r="H243" i="1"/>
  <c r="K243" i="1"/>
  <c r="L243" i="1" s="1"/>
  <c r="AB243" i="1" s="1"/>
  <c r="S243" i="1"/>
  <c r="T243" i="1" s="1"/>
  <c r="K507" i="3" s="1"/>
  <c r="H244" i="1"/>
  <c r="K244" i="1"/>
  <c r="L244" i="1" s="1"/>
  <c r="AB244" i="1" s="1"/>
  <c r="S244" i="1"/>
  <c r="T244" i="1" s="1"/>
  <c r="AA244" i="1" s="1"/>
  <c r="H245" i="1"/>
  <c r="K245" i="1"/>
  <c r="L245" i="1" s="1"/>
  <c r="AB245" i="1" s="1"/>
  <c r="S245" i="1"/>
  <c r="T245" i="1" s="1"/>
  <c r="K512" i="3" s="1"/>
  <c r="H246" i="1"/>
  <c r="K246" i="1"/>
  <c r="L246" i="1" s="1"/>
  <c r="AB246" i="1" s="1"/>
  <c r="S246" i="1"/>
  <c r="T246" i="1" s="1"/>
  <c r="K700" i="3" s="1"/>
  <c r="H247" i="1"/>
  <c r="K247" i="1"/>
  <c r="L247" i="1" s="1"/>
  <c r="AB247" i="1" s="1"/>
  <c r="S247" i="1"/>
  <c r="T247" i="1" s="1"/>
  <c r="AA247" i="1" s="1"/>
  <c r="H248" i="1"/>
  <c r="K248" i="1"/>
  <c r="L248" i="1" s="1"/>
  <c r="AB248" i="1" s="1"/>
  <c r="S248" i="1"/>
  <c r="T248" i="1" s="1"/>
  <c r="K46" i="3" s="1"/>
  <c r="H249" i="1"/>
  <c r="K249" i="1"/>
  <c r="L249" i="1" s="1"/>
  <c r="AB249" i="1" s="1"/>
  <c r="S249" i="1"/>
  <c r="T249" i="1" s="1"/>
  <c r="K47" i="3" s="1"/>
  <c r="H250" i="1"/>
  <c r="K250" i="1"/>
  <c r="L250" i="1" s="1"/>
  <c r="AB250" i="1" s="1"/>
  <c r="S250" i="1"/>
  <c r="T250" i="1" s="1"/>
  <c r="K48" i="3" s="1"/>
  <c r="H251" i="1"/>
  <c r="K251" i="1"/>
  <c r="L251" i="1" s="1"/>
  <c r="AB251" i="1" s="1"/>
  <c r="S251" i="1"/>
  <c r="T251" i="1" s="1"/>
  <c r="K434" i="3" s="1"/>
  <c r="H252" i="1"/>
  <c r="K252" i="1"/>
  <c r="L252" i="1" s="1"/>
  <c r="AB252" i="1" s="1"/>
  <c r="S252" i="1"/>
  <c r="T252" i="1" s="1"/>
  <c r="K147" i="3" s="1"/>
  <c r="H253" i="1"/>
  <c r="K253" i="1"/>
  <c r="L253" i="1" s="1"/>
  <c r="AB253" i="1" s="1"/>
  <c r="S253" i="1"/>
  <c r="T253" i="1" s="1"/>
  <c r="K668" i="3" s="1"/>
  <c r="H254" i="1"/>
  <c r="K254" i="1"/>
  <c r="L254" i="1" s="1"/>
  <c r="AB254" i="1" s="1"/>
  <c r="S254" i="1"/>
  <c r="T254" i="1" s="1"/>
  <c r="K49" i="3" s="1"/>
  <c r="H255" i="1"/>
  <c r="K255" i="1"/>
  <c r="L255" i="1" s="1"/>
  <c r="AB255" i="1" s="1"/>
  <c r="S255" i="1"/>
  <c r="T255" i="1" s="1"/>
  <c r="K50" i="3" s="1"/>
  <c r="H256" i="1"/>
  <c r="K256" i="1"/>
  <c r="L256" i="1" s="1"/>
  <c r="AB256" i="1" s="1"/>
  <c r="S256" i="1"/>
  <c r="T256" i="1" s="1"/>
  <c r="AA256" i="1" s="1"/>
  <c r="H257" i="1"/>
  <c r="K257" i="1"/>
  <c r="L257" i="1" s="1"/>
  <c r="AB257" i="1" s="1"/>
  <c r="S257" i="1"/>
  <c r="T257" i="1" s="1"/>
  <c r="AA257" i="1" s="1"/>
  <c r="H258" i="1"/>
  <c r="K258" i="1"/>
  <c r="L258" i="1" s="1"/>
  <c r="AB258" i="1" s="1"/>
  <c r="S258" i="1"/>
  <c r="T258" i="1" s="1"/>
  <c r="K251" i="3" s="1"/>
  <c r="H259" i="1"/>
  <c r="K259" i="1"/>
  <c r="L259" i="1" s="1"/>
  <c r="AB259" i="1" s="1"/>
  <c r="S259" i="1"/>
  <c r="T259" i="1" s="1"/>
  <c r="K502" i="3" s="1"/>
  <c r="H260" i="1"/>
  <c r="K260" i="1"/>
  <c r="L260" i="1" s="1"/>
  <c r="AB260" i="1" s="1"/>
  <c r="S260" i="1"/>
  <c r="T260" i="1" s="1"/>
  <c r="K51" i="3" s="1"/>
  <c r="H261" i="1"/>
  <c r="K261" i="1"/>
  <c r="L261" i="1" s="1"/>
  <c r="AB261" i="1" s="1"/>
  <c r="S261" i="1"/>
  <c r="T261" i="1" s="1"/>
  <c r="K52" i="3" s="1"/>
  <c r="H262" i="1"/>
  <c r="K262" i="1"/>
  <c r="L262" i="1" s="1"/>
  <c r="AB262" i="1" s="1"/>
  <c r="S262" i="1"/>
  <c r="T262" i="1" s="1"/>
  <c r="K86" i="3" s="1"/>
  <c r="H263" i="1"/>
  <c r="K263" i="1"/>
  <c r="L263" i="1" s="1"/>
  <c r="AB263" i="1" s="1"/>
  <c r="S263" i="1"/>
  <c r="T263" i="1" s="1"/>
  <c r="K85" i="3" s="1"/>
  <c r="H264" i="1"/>
  <c r="K264" i="1"/>
  <c r="L264" i="1" s="1"/>
  <c r="AB264" i="1" s="1"/>
  <c r="S264" i="1"/>
  <c r="T264" i="1" s="1"/>
  <c r="K84" i="3" s="1"/>
  <c r="H265" i="1"/>
  <c r="K265" i="1"/>
  <c r="L265" i="1" s="1"/>
  <c r="AB265" i="1" s="1"/>
  <c r="S265" i="1"/>
  <c r="T265" i="1" s="1"/>
  <c r="K83" i="3" s="1"/>
  <c r="H266" i="1"/>
  <c r="K266" i="1"/>
  <c r="L266" i="1" s="1"/>
  <c r="AB266" i="1" s="1"/>
  <c r="S266" i="1"/>
  <c r="T266" i="1" s="1"/>
  <c r="K126" i="3" s="1"/>
  <c r="H267" i="1"/>
  <c r="K267" i="1"/>
  <c r="L267" i="1" s="1"/>
  <c r="AB267" i="1" s="1"/>
  <c r="S267" i="1"/>
  <c r="T267" i="1" s="1"/>
  <c r="K108" i="3" s="1"/>
  <c r="H268" i="1"/>
  <c r="L268" i="1"/>
  <c r="AB268" i="1" s="1"/>
  <c r="S268" i="1"/>
  <c r="T268" i="1" s="1"/>
  <c r="K110" i="3" s="1"/>
  <c r="H269" i="1"/>
  <c r="K269" i="1"/>
  <c r="L269" i="1" s="1"/>
  <c r="AB269" i="1" s="1"/>
  <c r="S269" i="1"/>
  <c r="T269" i="1" s="1"/>
  <c r="K109" i="3" s="1"/>
  <c r="H270" i="1"/>
  <c r="K270" i="1"/>
  <c r="L270" i="1" s="1"/>
  <c r="AB270" i="1" s="1"/>
  <c r="S270" i="1"/>
  <c r="T270" i="1" s="1"/>
  <c r="K176" i="3" s="1"/>
  <c r="H271" i="1"/>
  <c r="K271" i="1"/>
  <c r="L271" i="1" s="1"/>
  <c r="AB271" i="1" s="1"/>
  <c r="S271" i="1"/>
  <c r="T271" i="1" s="1"/>
  <c r="K557" i="3" s="1"/>
  <c r="H272" i="1"/>
  <c r="K272" i="1"/>
  <c r="L272" i="1" s="1"/>
  <c r="AB272" i="1" s="1"/>
  <c r="S272" i="1"/>
  <c r="T272" i="1" s="1"/>
  <c r="K125" i="3" s="1"/>
  <c r="H273" i="1"/>
  <c r="K273" i="1"/>
  <c r="L273" i="1" s="1"/>
  <c r="AB273" i="1" s="1"/>
  <c r="S273" i="1"/>
  <c r="T273" i="1" s="1"/>
  <c r="K112" i="3" s="1"/>
  <c r="H274" i="1"/>
  <c r="K274" i="1"/>
  <c r="L274" i="1" s="1"/>
  <c r="AB274" i="1" s="1"/>
  <c r="S274" i="1"/>
  <c r="T274" i="1" s="1"/>
  <c r="K113" i="3" s="1"/>
  <c r="H275" i="1"/>
  <c r="K275" i="1"/>
  <c r="L275" i="1" s="1"/>
  <c r="AB275" i="1" s="1"/>
  <c r="S275" i="1"/>
  <c r="T275" i="1" s="1"/>
  <c r="AA275" i="1" s="1"/>
  <c r="H276" i="1"/>
  <c r="K276" i="1"/>
  <c r="L276" i="1" s="1"/>
  <c r="AB276" i="1" s="1"/>
  <c r="S276" i="1"/>
  <c r="T276" i="1" s="1"/>
  <c r="K558" i="3" s="1"/>
  <c r="H277" i="1"/>
  <c r="K277" i="1"/>
  <c r="L277" i="1" s="1"/>
  <c r="AB277" i="1" s="1"/>
  <c r="S277" i="1"/>
  <c r="T277" i="1" s="1"/>
  <c r="AA277" i="1" s="1"/>
  <c r="H278" i="1"/>
  <c r="K278" i="1"/>
  <c r="L278" i="1" s="1"/>
  <c r="AB278" i="1" s="1"/>
  <c r="S278" i="1"/>
  <c r="T278" i="1" s="1"/>
  <c r="K532" i="3" s="1"/>
  <c r="H279" i="1"/>
  <c r="K279" i="1"/>
  <c r="L279" i="1" s="1"/>
  <c r="AB279" i="1" s="1"/>
  <c r="S279" i="1"/>
  <c r="T279" i="1" s="1"/>
  <c r="K533" i="3" s="1"/>
  <c r="H280" i="1"/>
  <c r="L280" i="1"/>
  <c r="AB280" i="1" s="1"/>
  <c r="S280" i="1"/>
  <c r="T280" i="1" s="1"/>
  <c r="AA280" i="1" s="1"/>
  <c r="H281" i="1"/>
  <c r="K281" i="1"/>
  <c r="L281" i="1" s="1"/>
  <c r="AB281" i="1" s="1"/>
  <c r="S281" i="1"/>
  <c r="T281" i="1" s="1"/>
  <c r="K130" i="3" s="1"/>
  <c r="H282" i="1"/>
  <c r="K282" i="1"/>
  <c r="L282" i="1" s="1"/>
  <c r="AB282" i="1" s="1"/>
  <c r="S282" i="1"/>
  <c r="T282" i="1" s="1"/>
  <c r="AA282" i="1" s="1"/>
  <c r="H283" i="1"/>
  <c r="K283" i="1"/>
  <c r="L283" i="1" s="1"/>
  <c r="AB283" i="1" s="1"/>
  <c r="S283" i="1"/>
  <c r="T283" i="1" s="1"/>
  <c r="K444" i="3" s="1"/>
  <c r="H284" i="1"/>
  <c r="K284" i="1"/>
  <c r="L284" i="1" s="1"/>
  <c r="AB284" i="1" s="1"/>
  <c r="S284" i="1"/>
  <c r="T284" i="1" s="1"/>
  <c r="K73" i="3" s="1"/>
  <c r="H285" i="1"/>
  <c r="L285" i="1"/>
  <c r="AB285" i="1" s="1"/>
  <c r="S285" i="1"/>
  <c r="T285" i="1" s="1"/>
  <c r="AA285" i="1" s="1"/>
  <c r="H286" i="1"/>
  <c r="K286" i="1"/>
  <c r="L286" i="1" s="1"/>
  <c r="AB286" i="1" s="1"/>
  <c r="S286" i="1"/>
  <c r="T286" i="1" s="1"/>
  <c r="K79" i="3" s="1"/>
  <c r="H287" i="1"/>
  <c r="K287" i="1"/>
  <c r="L287" i="1" s="1"/>
  <c r="AB287" i="1" s="1"/>
  <c r="S287" i="1"/>
  <c r="T287" i="1" s="1"/>
  <c r="K78" i="3" s="1"/>
  <c r="H288" i="1"/>
  <c r="K288" i="1"/>
  <c r="L288" i="1" s="1"/>
  <c r="AB288" i="1" s="1"/>
  <c r="S288" i="1"/>
  <c r="T288" i="1" s="1"/>
  <c r="K369" i="3" s="1"/>
  <c r="H289" i="1"/>
  <c r="K289" i="1"/>
  <c r="L289" i="1" s="1"/>
  <c r="AB289" i="1" s="1"/>
  <c r="S289" i="1"/>
  <c r="T289" i="1" s="1"/>
  <c r="K393" i="3" s="1"/>
  <c r="H290" i="1"/>
  <c r="K290" i="1"/>
  <c r="L290" i="1" s="1"/>
  <c r="AB290" i="1" s="1"/>
  <c r="S290" i="1"/>
  <c r="T290" i="1" s="1"/>
  <c r="K105" i="3" s="1"/>
  <c r="H291" i="1"/>
  <c r="K291" i="1"/>
  <c r="L291" i="1" s="1"/>
  <c r="AB291" i="1" s="1"/>
  <c r="S291" i="1"/>
  <c r="T291" i="1" s="1"/>
  <c r="K136" i="3" s="1"/>
  <c r="H292" i="1"/>
  <c r="K292" i="1"/>
  <c r="L292" i="1" s="1"/>
  <c r="AB292" i="1" s="1"/>
  <c r="S292" i="1"/>
  <c r="T292" i="1" s="1"/>
  <c r="K75" i="3" s="1"/>
  <c r="H293" i="1"/>
  <c r="K293" i="1"/>
  <c r="L293" i="1" s="1"/>
  <c r="AB293" i="1" s="1"/>
  <c r="S293" i="1"/>
  <c r="T293" i="1" s="1"/>
  <c r="K76" i="3" s="1"/>
  <c r="H294" i="1"/>
  <c r="K294" i="1"/>
  <c r="L294" i="1" s="1"/>
  <c r="AB294" i="1" s="1"/>
  <c r="S294" i="1"/>
  <c r="T294" i="1" s="1"/>
  <c r="K129" i="3" s="1"/>
  <c r="H295" i="1"/>
  <c r="L295" i="1"/>
  <c r="AB295" i="1" s="1"/>
  <c r="S295" i="1"/>
  <c r="T295" i="1" s="1"/>
  <c r="K586" i="3" s="1"/>
  <c r="H296" i="1"/>
  <c r="K296" i="1"/>
  <c r="L296" i="1" s="1"/>
  <c r="AB296" i="1" s="1"/>
  <c r="S296" i="1"/>
  <c r="T296" i="1" s="1"/>
  <c r="AA296" i="1" s="1"/>
  <c r="H297" i="1"/>
  <c r="K297" i="1"/>
  <c r="L297" i="1" s="1"/>
  <c r="AB297" i="1" s="1"/>
  <c r="S297" i="1"/>
  <c r="T297" i="1" s="1"/>
  <c r="AA297" i="1" s="1"/>
  <c r="H298" i="1"/>
  <c r="K298" i="1"/>
  <c r="L298" i="1" s="1"/>
  <c r="AB298" i="1" s="1"/>
  <c r="S298" i="1"/>
  <c r="T298" i="1" s="1"/>
  <c r="K68" i="3" s="1"/>
  <c r="H299" i="1"/>
  <c r="K299" i="1"/>
  <c r="L299" i="1" s="1"/>
  <c r="AB299" i="1" s="1"/>
  <c r="S299" i="1"/>
  <c r="T299" i="1" s="1"/>
  <c r="K440" i="3" s="1"/>
  <c r="H300" i="1"/>
  <c r="K300" i="1"/>
  <c r="L300" i="1" s="1"/>
  <c r="AB300" i="1" s="1"/>
  <c r="S300" i="1"/>
  <c r="T300" i="1" s="1"/>
  <c r="K442" i="3" s="1"/>
  <c r="H301" i="1"/>
  <c r="K301" i="1"/>
  <c r="L301" i="1" s="1"/>
  <c r="AB301" i="1" s="1"/>
  <c r="S301" i="1"/>
  <c r="T301" i="1" s="1"/>
  <c r="AA301" i="1" s="1"/>
  <c r="H302" i="1"/>
  <c r="K302" i="1"/>
  <c r="L302" i="1" s="1"/>
  <c r="AB302" i="1" s="1"/>
  <c r="S302" i="1"/>
  <c r="T302" i="1" s="1"/>
  <c r="K63" i="3" s="1"/>
  <c r="H303" i="1"/>
  <c r="K303" i="1"/>
  <c r="L303" i="1" s="1"/>
  <c r="AB303" i="1" s="1"/>
  <c r="S303" i="1"/>
  <c r="T303" i="1" s="1"/>
  <c r="K439" i="3" s="1"/>
  <c r="H304" i="1"/>
  <c r="K304" i="1"/>
  <c r="L304" i="1" s="1"/>
  <c r="AB304" i="1" s="1"/>
  <c r="S304" i="1"/>
  <c r="T304" i="1" s="1"/>
  <c r="K386" i="3" s="1"/>
  <c r="H305" i="1"/>
  <c r="K305" i="1"/>
  <c r="L305" i="1" s="1"/>
  <c r="AB305" i="1" s="1"/>
  <c r="S305" i="1"/>
  <c r="T305" i="1" s="1"/>
  <c r="K62" i="3" s="1"/>
  <c r="H306" i="1"/>
  <c r="K306" i="1"/>
  <c r="L306" i="1" s="1"/>
  <c r="AB306" i="1" s="1"/>
  <c r="S306" i="1"/>
  <c r="T306" i="1" s="1"/>
  <c r="K566" i="3" s="1"/>
  <c r="H307" i="1"/>
  <c r="K307" i="1"/>
  <c r="L307" i="1" s="1"/>
  <c r="AB307" i="1" s="1"/>
  <c r="S307" i="1"/>
  <c r="T307" i="1" s="1"/>
  <c r="K633" i="3" s="1"/>
  <c r="H308" i="1"/>
  <c r="K308" i="1"/>
  <c r="L308" i="1" s="1"/>
  <c r="AB308" i="1" s="1"/>
  <c r="S308" i="1"/>
  <c r="T308" i="1" s="1"/>
  <c r="K567" i="3" s="1"/>
  <c r="H309" i="1"/>
  <c r="K309" i="1"/>
  <c r="L309" i="1" s="1"/>
  <c r="AB309" i="1" s="1"/>
  <c r="S309" i="1"/>
  <c r="T309" i="1" s="1"/>
  <c r="K58" i="3" s="1"/>
  <c r="H310" i="1"/>
  <c r="K310" i="1"/>
  <c r="L310" i="1" s="1"/>
  <c r="AB310" i="1" s="1"/>
  <c r="S310" i="1"/>
  <c r="T310" i="1" s="1"/>
  <c r="K57" i="3" s="1"/>
  <c r="H311" i="1"/>
  <c r="K311" i="1"/>
  <c r="L311" i="1" s="1"/>
  <c r="AB311" i="1" s="1"/>
  <c r="S311" i="1"/>
  <c r="T311" i="1" s="1"/>
  <c r="K56" i="3" s="1"/>
  <c r="H312" i="1"/>
  <c r="K312" i="1"/>
  <c r="L312" i="1" s="1"/>
  <c r="AB312" i="1" s="1"/>
  <c r="S312" i="1"/>
  <c r="T312" i="1" s="1"/>
  <c r="K55" i="3" s="1"/>
  <c r="H313" i="1"/>
  <c r="K313" i="1"/>
  <c r="L313" i="1" s="1"/>
  <c r="AB313" i="1" s="1"/>
  <c r="S313" i="1"/>
  <c r="T313" i="1" s="1"/>
  <c r="K53" i="3" s="1"/>
  <c r="H314" i="1"/>
  <c r="K314" i="1"/>
  <c r="L314" i="1" s="1"/>
  <c r="AB314" i="1" s="1"/>
  <c r="S314" i="1"/>
  <c r="T314" i="1" s="1"/>
  <c r="K54" i="3" s="1"/>
  <c r="H315" i="1"/>
  <c r="K315" i="1"/>
  <c r="L315" i="1" s="1"/>
  <c r="AB315" i="1" s="1"/>
  <c r="S315" i="1"/>
  <c r="T315" i="1" s="1"/>
  <c r="AA315" i="1" s="1"/>
  <c r="H316" i="1"/>
  <c r="K316" i="1"/>
  <c r="L316" i="1" s="1"/>
  <c r="AB316" i="1" s="1"/>
  <c r="S316" i="1"/>
  <c r="T316" i="1" s="1"/>
  <c r="AA316" i="1" s="1"/>
  <c r="H317" i="1"/>
  <c r="K317" i="1"/>
  <c r="L317" i="1" s="1"/>
  <c r="AB317" i="1" s="1"/>
  <c r="S317" i="1"/>
  <c r="T317" i="1" s="1"/>
  <c r="AA317" i="1" s="1"/>
  <c r="H318" i="1"/>
  <c r="K318" i="1"/>
  <c r="L318" i="1" s="1"/>
  <c r="AB318" i="1" s="1"/>
  <c r="S318" i="1"/>
  <c r="T318" i="1" s="1"/>
  <c r="K114" i="3" s="1"/>
  <c r="H319" i="1"/>
  <c r="K319" i="1"/>
  <c r="L319" i="1" s="1"/>
  <c r="AB319" i="1" s="1"/>
  <c r="S319" i="1"/>
  <c r="T319" i="1" s="1"/>
  <c r="K115" i="3" s="1"/>
  <c r="H320" i="1"/>
  <c r="K320" i="1"/>
  <c r="L320" i="1" s="1"/>
  <c r="AB320" i="1" s="1"/>
  <c r="S320" i="1"/>
  <c r="T320" i="1" s="1"/>
  <c r="K116" i="3" s="1"/>
  <c r="H321" i="1"/>
  <c r="K321" i="1"/>
  <c r="L321" i="1" s="1"/>
  <c r="AB321" i="1" s="1"/>
  <c r="S321" i="1"/>
  <c r="T321" i="1" s="1"/>
  <c r="AA321" i="1" s="1"/>
  <c r="H322" i="1"/>
  <c r="K322" i="1"/>
  <c r="L322" i="1" s="1"/>
  <c r="AB322" i="1" s="1"/>
  <c r="S322" i="1"/>
  <c r="T322" i="1" s="1"/>
  <c r="K559" i="3" s="1"/>
  <c r="H323" i="1"/>
  <c r="K323" i="1"/>
  <c r="S323" i="1"/>
  <c r="T323" i="1" s="1"/>
  <c r="K80" i="3" s="1"/>
  <c r="H324" i="1"/>
  <c r="K324" i="1"/>
  <c r="L324" i="1" s="1"/>
  <c r="AB324" i="1" s="1"/>
  <c r="S324" i="1"/>
  <c r="T324" i="1" s="1"/>
  <c r="AA324" i="1" s="1"/>
  <c r="H325" i="1"/>
  <c r="L325" i="1"/>
  <c r="AB325" i="1" s="1"/>
  <c r="S325" i="1"/>
  <c r="T325" i="1" s="1"/>
  <c r="AA325" i="1" s="1"/>
  <c r="H326" i="1"/>
  <c r="K326" i="1"/>
  <c r="L326" i="1" s="1"/>
  <c r="AB326" i="1" s="1"/>
  <c r="S326" i="1"/>
  <c r="T326" i="1" s="1"/>
  <c r="K81" i="3" s="1"/>
  <c r="H327" i="1"/>
  <c r="K327" i="1"/>
  <c r="L327" i="1" s="1"/>
  <c r="AB327" i="1" s="1"/>
  <c r="S327" i="1"/>
  <c r="T327" i="1" s="1"/>
  <c r="K82" i="3" s="1"/>
  <c r="H328" i="1"/>
  <c r="L328" i="1"/>
  <c r="AB328" i="1" s="1"/>
  <c r="S328" i="1"/>
  <c r="T328" i="1" s="1"/>
  <c r="K107" i="3" s="1"/>
  <c r="H329" i="1"/>
  <c r="K329" i="1"/>
  <c r="L329" i="1" s="1"/>
  <c r="AB329" i="1" s="1"/>
  <c r="S329" i="1"/>
  <c r="T329" i="1" s="1"/>
  <c r="AA329" i="1" s="1"/>
  <c r="H330" i="1"/>
  <c r="K330" i="1"/>
  <c r="L330" i="1" s="1"/>
  <c r="AB330" i="1" s="1"/>
  <c r="S330" i="1"/>
  <c r="T330" i="1" s="1"/>
  <c r="AA330" i="1" s="1"/>
  <c r="H331" i="1"/>
  <c r="K331" i="1"/>
  <c r="L331" i="1" s="1"/>
  <c r="AB331" i="1" s="1"/>
  <c r="S331" i="1"/>
  <c r="T331" i="1" s="1"/>
  <c r="K431" i="3" s="1"/>
  <c r="H332" i="1"/>
  <c r="K332" i="1"/>
  <c r="L332" i="1" s="1"/>
  <c r="AB332" i="1" s="1"/>
  <c r="S332" i="1"/>
  <c r="T332" i="1" s="1"/>
  <c r="K449" i="3" s="1"/>
  <c r="H333" i="1"/>
  <c r="K333" i="1"/>
  <c r="L333" i="1" s="1"/>
  <c r="AB333" i="1" s="1"/>
  <c r="S333" i="1"/>
  <c r="T333" i="1" s="1"/>
  <c r="K448" i="3" s="1"/>
  <c r="H334" i="1"/>
  <c r="K334" i="1"/>
  <c r="L334" i="1" s="1"/>
  <c r="AB334" i="1" s="1"/>
  <c r="S334" i="1"/>
  <c r="T334" i="1" s="1"/>
  <c r="K454" i="3" s="1"/>
  <c r="H335" i="1"/>
  <c r="K335" i="1"/>
  <c r="L335" i="1" s="1"/>
  <c r="AB335" i="1" s="1"/>
  <c r="S335" i="1"/>
  <c r="T335" i="1" s="1"/>
  <c r="AA335" i="1" s="1"/>
  <c r="H336" i="1"/>
  <c r="K336" i="1"/>
  <c r="L336" i="1" s="1"/>
  <c r="AB336" i="1" s="1"/>
  <c r="S336" i="1"/>
  <c r="T336" i="1" s="1"/>
  <c r="K543" i="3" s="1"/>
  <c r="H337" i="1"/>
  <c r="K337" i="1"/>
  <c r="L337" i="1" s="1"/>
  <c r="AB337" i="1" s="1"/>
  <c r="S337" i="1"/>
  <c r="T337" i="1" s="1"/>
  <c r="AA337" i="1" s="1"/>
  <c r="H338" i="1"/>
  <c r="K338" i="1"/>
  <c r="L338" i="1" s="1"/>
  <c r="AB338" i="1" s="1"/>
  <c r="S338" i="1"/>
  <c r="T338" i="1" s="1"/>
  <c r="K306" i="3" s="1"/>
  <c r="H339" i="1"/>
  <c r="K339" i="1"/>
  <c r="L339" i="1" s="1"/>
  <c r="AB339" i="1" s="1"/>
  <c r="S339" i="1"/>
  <c r="T339" i="1" s="1"/>
  <c r="AA339" i="1" s="1"/>
  <c r="H340" i="1"/>
  <c r="K340" i="1"/>
  <c r="L340" i="1" s="1"/>
  <c r="AB340" i="1" s="1"/>
  <c r="S340" i="1"/>
  <c r="T340" i="1" s="1"/>
  <c r="AA340" i="1" s="1"/>
  <c r="H341" i="1"/>
  <c r="K341" i="1"/>
  <c r="L341" i="1" s="1"/>
  <c r="AB341" i="1" s="1"/>
  <c r="S341" i="1"/>
  <c r="T341" i="1" s="1"/>
  <c r="AA341" i="1" s="1"/>
  <c r="H342" i="1"/>
  <c r="K342" i="1"/>
  <c r="L342" i="1" s="1"/>
  <c r="AB342" i="1" s="1"/>
  <c r="S342" i="1"/>
  <c r="T342" i="1" s="1"/>
  <c r="AA342" i="1" s="1"/>
  <c r="H343" i="1"/>
  <c r="K343" i="1"/>
  <c r="L343" i="1" s="1"/>
  <c r="AB343" i="1" s="1"/>
  <c r="S343" i="1"/>
  <c r="T343" i="1" s="1"/>
  <c r="K455" i="3" s="1"/>
  <c r="H344" i="1"/>
  <c r="K344" i="1"/>
  <c r="L344" i="1" s="1"/>
  <c r="AB344" i="1" s="1"/>
  <c r="S344" i="1"/>
  <c r="T344" i="1" s="1"/>
  <c r="K132" i="3" s="1"/>
  <c r="H345" i="1"/>
  <c r="K345" i="1"/>
  <c r="L345" i="1" s="1"/>
  <c r="AB345" i="1" s="1"/>
  <c r="S345" i="1"/>
  <c r="T345" i="1" s="1"/>
  <c r="K569" i="3" s="1"/>
  <c r="H346" i="1"/>
  <c r="K346" i="1"/>
  <c r="L346" i="1" s="1"/>
  <c r="AB346" i="1" s="1"/>
  <c r="H347" i="1"/>
  <c r="K347" i="1"/>
  <c r="L347" i="1" s="1"/>
  <c r="S347" i="1"/>
  <c r="T347" i="1" s="1"/>
  <c r="AA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8" i="3" s="1"/>
  <c r="H353" i="1"/>
  <c r="K353" i="1"/>
  <c r="L353" i="1" s="1"/>
  <c r="S353" i="1"/>
  <c r="T353" i="1" s="1"/>
  <c r="K436" i="3" s="1"/>
  <c r="H354" i="1"/>
  <c r="K354" i="1"/>
  <c r="L354" i="1" s="1"/>
  <c r="S354" i="1"/>
  <c r="T354" i="1" s="1"/>
  <c r="AA354" i="1" s="1"/>
  <c r="H355" i="1"/>
  <c r="K355" i="1"/>
  <c r="L355" i="1" s="1"/>
  <c r="S355" i="1"/>
  <c r="T355" i="1" s="1"/>
  <c r="AA355" i="1" s="1"/>
  <c r="H356" i="1"/>
  <c r="K356" i="1"/>
  <c r="L356" i="1" s="1"/>
  <c r="S356" i="1"/>
  <c r="T356" i="1" s="1"/>
  <c r="AA356" i="1" s="1"/>
  <c r="H357" i="1"/>
  <c r="K357" i="1"/>
  <c r="L357" i="1" s="1"/>
  <c r="S357" i="1"/>
  <c r="T357" i="1" s="1"/>
  <c r="K605" i="3" s="1"/>
  <c r="H358" i="1"/>
  <c r="K358" i="1"/>
  <c r="L358" i="1" s="1"/>
  <c r="S358" i="1"/>
  <c r="T358" i="1" s="1"/>
  <c r="K672" i="3" s="1"/>
  <c r="H359" i="1"/>
  <c r="K359" i="1"/>
  <c r="L359" i="1" s="1"/>
  <c r="S359" i="1"/>
  <c r="T359" i="1" s="1"/>
  <c r="K483" i="3" s="1"/>
  <c r="H360" i="1"/>
  <c r="K360" i="1"/>
  <c r="L360" i="1" s="1"/>
  <c r="S360" i="1"/>
  <c r="T360" i="1" s="1"/>
  <c r="K303" i="3" s="1"/>
  <c r="H361" i="1"/>
  <c r="K361" i="1"/>
  <c r="L361" i="1" s="1"/>
  <c r="S361" i="1"/>
  <c r="T361" i="1" s="1"/>
  <c r="AA361" i="1" s="1"/>
  <c r="H362" i="1"/>
  <c r="K362" i="1"/>
  <c r="L362" i="1" s="1"/>
  <c r="S362" i="1"/>
  <c r="T362" i="1" s="1"/>
  <c r="AA362" i="1" s="1"/>
  <c r="H363" i="1"/>
  <c r="K363" i="1"/>
  <c r="L363" i="1" s="1"/>
  <c r="S363" i="1"/>
  <c r="T363" i="1" s="1"/>
  <c r="AA363" i="1" s="1"/>
  <c r="H364" i="1"/>
  <c r="K364" i="1"/>
  <c r="L364" i="1" s="1"/>
  <c r="S364" i="1"/>
  <c r="T364" i="1" s="1"/>
  <c r="AA364" i="1" s="1"/>
  <c r="H365" i="1"/>
  <c r="K365" i="1"/>
  <c r="L365" i="1" s="1"/>
  <c r="S365" i="1"/>
  <c r="T365" i="1" s="1"/>
  <c r="AA365" i="1" s="1"/>
  <c r="H366" i="1"/>
  <c r="K366" i="1"/>
  <c r="L366" i="1" s="1"/>
  <c r="S366" i="1"/>
  <c r="T366" i="1" s="1"/>
  <c r="K182" i="3" s="1"/>
  <c r="H367" i="1"/>
  <c r="K367" i="1"/>
  <c r="L367" i="1" s="1"/>
  <c r="S367" i="1"/>
  <c r="T367" i="1" s="1"/>
  <c r="AA367" i="1" s="1"/>
  <c r="H368" i="1"/>
  <c r="L368" i="1"/>
  <c r="S368" i="1"/>
  <c r="T368" i="1" s="1"/>
  <c r="AA368" i="1" s="1"/>
  <c r="H369" i="1"/>
  <c r="K369" i="1"/>
  <c r="L369" i="1" s="1"/>
  <c r="S369" i="1"/>
  <c r="T369" i="1" s="1"/>
  <c r="K491" i="3" s="1"/>
  <c r="H370" i="1"/>
  <c r="K370" i="1"/>
  <c r="L370" i="1" s="1"/>
  <c r="S370" i="1"/>
  <c r="T370" i="1" s="1"/>
  <c r="AA370" i="1" s="1"/>
  <c r="H371" i="1"/>
  <c r="K371" i="1"/>
  <c r="L371" i="1" s="1"/>
  <c r="S371" i="1"/>
  <c r="T371" i="1" s="1"/>
  <c r="AA371" i="1" s="1"/>
  <c r="H372" i="1"/>
  <c r="K372" i="1"/>
  <c r="L372" i="1" s="1"/>
  <c r="S372" i="1"/>
  <c r="T372" i="1" s="1"/>
  <c r="AA372" i="1" s="1"/>
  <c r="H373" i="1"/>
  <c r="K373" i="1"/>
  <c r="L373" i="1" s="1"/>
  <c r="S373" i="1"/>
  <c r="T373" i="1" s="1"/>
  <c r="K542" i="3" s="1"/>
  <c r="H374" i="1"/>
  <c r="K374" i="1"/>
  <c r="L374" i="1" s="1"/>
  <c r="S374" i="1"/>
  <c r="T374" i="1" s="1"/>
  <c r="AA374" i="1" s="1"/>
  <c r="H375" i="1"/>
  <c r="K375" i="1"/>
  <c r="L375" i="1" s="1"/>
  <c r="S375" i="1"/>
  <c r="T375" i="1" s="1"/>
  <c r="AA375" i="1" s="1"/>
  <c r="H376" i="1"/>
  <c r="K376" i="1"/>
  <c r="L376" i="1" s="1"/>
  <c r="S376" i="1"/>
  <c r="T376" i="1" s="1"/>
  <c r="K570" i="3" s="1"/>
  <c r="H377" i="1"/>
  <c r="L377" i="1"/>
  <c r="S377" i="1"/>
  <c r="T377" i="1" s="1"/>
  <c r="AA377" i="1" s="1"/>
  <c r="H378" i="1"/>
  <c r="K378" i="1"/>
  <c r="L378" i="1" s="1"/>
  <c r="S378" i="1"/>
  <c r="T378" i="1" s="1"/>
  <c r="K385" i="3" s="1"/>
  <c r="H379" i="1"/>
  <c r="K379" i="1"/>
  <c r="L379" i="1" s="1"/>
  <c r="S379" i="1"/>
  <c r="T379" i="1" s="1"/>
  <c r="K348" i="3" s="1"/>
  <c r="H380" i="1"/>
  <c r="K380" i="1"/>
  <c r="L380" i="1" s="1"/>
  <c r="S380" i="1"/>
  <c r="T380" i="1" s="1"/>
  <c r="AA380" i="1" s="1"/>
  <c r="H381" i="1"/>
  <c r="K381" i="1"/>
  <c r="L381" i="1" s="1"/>
  <c r="S381" i="1"/>
  <c r="T381" i="1" s="1"/>
  <c r="AA381" i="1" s="1"/>
  <c r="H382" i="1"/>
  <c r="K382" i="1"/>
  <c r="L382" i="1" s="1"/>
  <c r="S382" i="1"/>
  <c r="T382" i="1" s="1"/>
  <c r="K437" i="3" s="1"/>
  <c r="H383" i="1"/>
  <c r="K383" i="1"/>
  <c r="L383" i="1" s="1"/>
  <c r="S383" i="1"/>
  <c r="T383" i="1" s="1"/>
  <c r="AA383" i="1" s="1"/>
  <c r="H384" i="1"/>
  <c r="K384" i="1"/>
  <c r="L384" i="1" s="1"/>
  <c r="S384" i="1"/>
  <c r="T384" i="1" s="1"/>
  <c r="K260" i="3" s="1"/>
  <c r="H385" i="1"/>
  <c r="K385" i="1"/>
  <c r="L385" i="1" s="1"/>
  <c r="S385" i="1"/>
  <c r="T385" i="1" s="1"/>
  <c r="K713" i="3" s="1"/>
  <c r="H386" i="1"/>
  <c r="K386" i="1"/>
  <c r="L386" i="1" s="1"/>
  <c r="S386" i="1"/>
  <c r="T386" i="1" s="1"/>
  <c r="AA386" i="1" s="1"/>
  <c r="H387" i="1"/>
  <c r="L387" i="1"/>
  <c r="S387" i="1"/>
  <c r="T387" i="1" s="1"/>
  <c r="AA387" i="1" s="1"/>
  <c r="H388" i="1"/>
  <c r="K388" i="1"/>
  <c r="L388" i="1" s="1"/>
  <c r="S388" i="1"/>
  <c r="T388" i="1" s="1"/>
  <c r="AA388" i="1" s="1"/>
  <c r="H389" i="1"/>
  <c r="L389" i="1"/>
  <c r="S389" i="1"/>
  <c r="T389" i="1" s="1"/>
  <c r="AA389" i="1" s="1"/>
  <c r="H390" i="1"/>
  <c r="K390" i="1"/>
  <c r="L390" i="1" s="1"/>
  <c r="S390" i="1"/>
  <c r="T390" i="1" s="1"/>
  <c r="AA390" i="1" s="1"/>
  <c r="H391" i="1"/>
  <c r="L391" i="1"/>
  <c r="S391" i="1"/>
  <c r="T391" i="1" s="1"/>
  <c r="AA391" i="1" s="1"/>
  <c r="H392" i="1"/>
  <c r="K392" i="1"/>
  <c r="L392" i="1" s="1"/>
  <c r="S392" i="1"/>
  <c r="T392" i="1" s="1"/>
  <c r="AA392" i="1" s="1"/>
  <c r="H393" i="1"/>
  <c r="K393" i="1"/>
  <c r="L393" i="1" s="1"/>
  <c r="S393" i="1"/>
  <c r="T393" i="1" s="1"/>
  <c r="AA393" i="1" s="1"/>
  <c r="H394" i="1"/>
  <c r="K394" i="1"/>
  <c r="L394" i="1" s="1"/>
  <c r="S394" i="1"/>
  <c r="T394" i="1" s="1"/>
  <c r="AA394" i="1" s="1"/>
  <c r="H395" i="1"/>
  <c r="K395" i="1"/>
  <c r="L395" i="1" s="1"/>
  <c r="S395" i="1"/>
  <c r="T395" i="1" s="1"/>
  <c r="K589" i="3" s="1"/>
  <c r="H396" i="1"/>
  <c r="K396" i="1"/>
  <c r="L396" i="1" s="1"/>
  <c r="S396" i="1"/>
  <c r="T396" i="1" s="1"/>
  <c r="K590" i="3" s="1"/>
  <c r="H397" i="1"/>
  <c r="K397" i="1"/>
  <c r="L397" i="1" s="1"/>
  <c r="S397" i="1"/>
  <c r="T397" i="1" s="1"/>
  <c r="AA397" i="1" s="1"/>
  <c r="H398" i="1"/>
  <c r="K398" i="1"/>
  <c r="L398" i="1" s="1"/>
  <c r="S398" i="1"/>
  <c r="T398" i="1" s="1"/>
  <c r="K302" i="3" s="1"/>
  <c r="H399" i="1"/>
  <c r="K399" i="1"/>
  <c r="L399" i="1" s="1"/>
  <c r="S399" i="1"/>
  <c r="T399" i="1" s="1"/>
  <c r="K544" i="3" s="1"/>
  <c r="H400" i="1"/>
  <c r="K400" i="1"/>
  <c r="L400" i="1" s="1"/>
  <c r="S400" i="1"/>
  <c r="T400" i="1" s="1"/>
  <c r="AA400" i="1" s="1"/>
  <c r="H401" i="1"/>
  <c r="K401" i="1"/>
  <c r="L401" i="1" s="1"/>
  <c r="S401" i="1"/>
  <c r="T401" i="1" s="1"/>
  <c r="AA401" i="1" s="1"/>
  <c r="H402" i="1"/>
  <c r="K402" i="1"/>
  <c r="L402" i="1" s="1"/>
  <c r="S402" i="1"/>
  <c r="T402" i="1" s="1"/>
  <c r="AA402" i="1" s="1"/>
  <c r="H403" i="1"/>
  <c r="K403" i="1"/>
  <c r="L403" i="1" s="1"/>
  <c r="S403" i="1"/>
  <c r="T403" i="1" s="1"/>
  <c r="K503" i="3" s="1"/>
  <c r="H404" i="1"/>
  <c r="K404" i="1"/>
  <c r="L404" i="1" s="1"/>
  <c r="S404" i="1"/>
  <c r="T404" i="1" s="1"/>
  <c r="K462" i="3" s="1"/>
  <c r="H405" i="1"/>
  <c r="K405" i="1"/>
  <c r="L405" i="1" s="1"/>
  <c r="S405" i="1"/>
  <c r="T405" i="1" s="1"/>
  <c r="AA405" i="1" s="1"/>
  <c r="H406" i="1"/>
  <c r="K406" i="1"/>
  <c r="L406" i="1" s="1"/>
  <c r="S406" i="1"/>
  <c r="T406" i="1" s="1"/>
  <c r="AA406" i="1" s="1"/>
  <c r="H407" i="1"/>
  <c r="K407" i="1"/>
  <c r="L407" i="1" s="1"/>
  <c r="S407" i="1"/>
  <c r="T407" i="1" s="1"/>
  <c r="K288" i="3" s="1"/>
  <c r="H408" i="1"/>
  <c r="K408" i="1"/>
  <c r="L408" i="1" s="1"/>
  <c r="S408" i="1"/>
  <c r="T408" i="1" s="1"/>
  <c r="AA408" i="1" s="1"/>
  <c r="H409" i="1"/>
  <c r="K409" i="1"/>
  <c r="L409" i="1" s="1"/>
  <c r="S409" i="1"/>
  <c r="T409" i="1" s="1"/>
  <c r="AA409" i="1" s="1"/>
  <c r="H410" i="1"/>
  <c r="K410" i="1"/>
  <c r="L410" i="1" s="1"/>
  <c r="S410" i="1"/>
  <c r="T410" i="1" s="1"/>
  <c r="K714" i="3" s="1"/>
  <c r="H411" i="1"/>
  <c r="K411" i="1"/>
  <c r="L411" i="1" s="1"/>
  <c r="S411" i="1"/>
  <c r="T411" i="1" s="1"/>
  <c r="AA411" i="1" s="1"/>
  <c r="H412" i="1"/>
  <c r="K412" i="1"/>
  <c r="L412" i="1" s="1"/>
  <c r="S412" i="1"/>
  <c r="T412" i="1" s="1"/>
  <c r="K430" i="3" s="1"/>
  <c r="H413" i="1"/>
  <c r="K413" i="1"/>
  <c r="L413" i="1" s="1"/>
  <c r="S413" i="1"/>
  <c r="T413" i="1" s="1"/>
  <c r="AA413" i="1" s="1"/>
  <c r="H414" i="1"/>
  <c r="L414" i="1"/>
  <c r="S414" i="1"/>
  <c r="T414" i="1" s="1"/>
  <c r="AA414" i="1" s="1"/>
  <c r="H415" i="1"/>
  <c r="K415" i="1"/>
  <c r="L415" i="1" s="1"/>
  <c r="S415" i="1"/>
  <c r="T415" i="1" s="1"/>
  <c r="AA415" i="1" s="1"/>
  <c r="H416" i="1"/>
  <c r="L416" i="1"/>
  <c r="S416" i="1"/>
  <c r="T416" i="1" s="1"/>
  <c r="AA416" i="1" s="1"/>
  <c r="H417" i="1"/>
  <c r="K417" i="1"/>
  <c r="L417" i="1" s="1"/>
  <c r="S417" i="1"/>
  <c r="T417" i="1" s="1"/>
  <c r="K253" i="3" s="1"/>
  <c r="H418" i="1"/>
  <c r="K418" i="1"/>
  <c r="L418" i="1" s="1"/>
  <c r="S418" i="1"/>
  <c r="T418" i="1" s="1"/>
  <c r="K254" i="3" s="1"/>
  <c r="H419" i="1"/>
  <c r="K419" i="1"/>
  <c r="L419" i="1" s="1"/>
  <c r="S419" i="1"/>
  <c r="T419" i="1" s="1"/>
  <c r="K384" i="3" s="1"/>
  <c r="H420" i="1"/>
  <c r="K420" i="1"/>
  <c r="L420" i="1" s="1"/>
  <c r="S420" i="1"/>
  <c r="T420" i="1" s="1"/>
  <c r="AA420" i="1" s="1"/>
  <c r="H421" i="1"/>
  <c r="L421" i="1"/>
  <c r="S421" i="1"/>
  <c r="T421" i="1" s="1"/>
  <c r="AA421" i="1" s="1"/>
  <c r="H422" i="1"/>
  <c r="K422" i="1"/>
  <c r="L422" i="1" s="1"/>
  <c r="S422" i="1"/>
  <c r="T422" i="1" s="1"/>
  <c r="K273" i="3" s="1"/>
  <c r="H423" i="1"/>
  <c r="K423" i="1"/>
  <c r="L423" i="1" s="1"/>
  <c r="S423" i="1"/>
  <c r="T423" i="1" s="1"/>
  <c r="K151" i="3" s="1"/>
  <c r="H424" i="1"/>
  <c r="K424" i="1"/>
  <c r="L424" i="1" s="1"/>
  <c r="S424" i="1"/>
  <c r="T424" i="1" s="1"/>
  <c r="K579" i="3" s="1"/>
  <c r="H425" i="1"/>
  <c r="K425" i="1"/>
  <c r="L425" i="1" s="1"/>
  <c r="S425" i="1"/>
  <c r="T425" i="1" s="1"/>
  <c r="K529" i="3"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AA429" i="1" s="1"/>
  <c r="H430" i="1"/>
  <c r="K430" i="1"/>
  <c r="L430" i="1" s="1"/>
  <c r="S430" i="1"/>
  <c r="T430" i="1" s="1"/>
  <c r="K615" i="3" s="1"/>
  <c r="H431" i="1"/>
  <c r="K431" i="1"/>
  <c r="L431" i="1" s="1"/>
  <c r="S431" i="1"/>
  <c r="T431" i="1" s="1"/>
  <c r="K464"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3"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H443" i="1"/>
  <c r="K443" i="1"/>
  <c r="L443" i="1" s="1"/>
  <c r="S443" i="1"/>
  <c r="T443" i="1" s="1"/>
  <c r="K214" i="3" s="1"/>
  <c r="H444" i="1"/>
  <c r="K444" i="1"/>
  <c r="L444" i="1" s="1"/>
  <c r="S444" i="1"/>
  <c r="T444" i="1" s="1"/>
  <c r="AA444" i="1" s="1"/>
  <c r="H445" i="1"/>
  <c r="K445" i="1"/>
  <c r="L445" i="1" s="1"/>
  <c r="S445" i="1"/>
  <c r="T445" i="1" s="1"/>
  <c r="K435" i="3" s="1"/>
  <c r="H446" i="1"/>
  <c r="K446" i="1"/>
  <c r="L446" i="1" s="1"/>
  <c r="S446" i="1"/>
  <c r="T446" i="1" s="1"/>
  <c r="K592" i="3" s="1"/>
  <c r="H447" i="1"/>
  <c r="K447" i="1"/>
  <c r="L447" i="1" s="1"/>
  <c r="S447" i="1"/>
  <c r="T447" i="1" s="1"/>
  <c r="AA447" i="1" s="1"/>
  <c r="H448" i="1"/>
  <c r="K448" i="1"/>
  <c r="L448" i="1" s="1"/>
  <c r="S448" i="1"/>
  <c r="T448" i="1" s="1"/>
  <c r="K228" i="3" s="1"/>
  <c r="H449" i="1"/>
  <c r="K449" i="1"/>
  <c r="L449" i="1" s="1"/>
  <c r="S449" i="1"/>
  <c r="T449" i="1" s="1"/>
  <c r="K711" i="3" s="1"/>
  <c r="H450" i="1"/>
  <c r="K450" i="1"/>
  <c r="L450" i="1" s="1"/>
  <c r="S450" i="1"/>
  <c r="T450" i="1" s="1"/>
  <c r="AA450" i="1" s="1"/>
  <c r="H451" i="1"/>
  <c r="K451" i="1"/>
  <c r="L451" i="1" s="1"/>
  <c r="S451" i="1"/>
  <c r="T451" i="1" s="1"/>
  <c r="K459" i="3" s="1"/>
  <c r="H452" i="1"/>
  <c r="K452" i="1"/>
  <c r="L452" i="1" s="1"/>
  <c r="S452" i="1"/>
  <c r="T452" i="1" s="1"/>
  <c r="K166" i="3" s="1"/>
  <c r="H453" i="1"/>
  <c r="K453" i="1"/>
  <c r="L453" i="1" s="1"/>
  <c r="S453" i="1"/>
  <c r="T453" i="1" s="1"/>
  <c r="K213" i="3" s="1"/>
  <c r="H454" i="1"/>
  <c r="K454" i="1"/>
  <c r="L454" i="1" s="1"/>
  <c r="S454" i="1"/>
  <c r="T454" i="1" s="1"/>
  <c r="K564" i="3" s="1"/>
  <c r="H455" i="1"/>
  <c r="K455" i="1"/>
  <c r="L455" i="1" s="1"/>
  <c r="S455" i="1"/>
  <c r="T455" i="1" s="1"/>
  <c r="AA455" i="1" s="1"/>
  <c r="H456" i="1"/>
  <c r="K456" i="1"/>
  <c r="L456" i="1" s="1"/>
  <c r="S456" i="1"/>
  <c r="T456" i="1" s="1"/>
  <c r="K272" i="3" s="1"/>
  <c r="H457" i="1"/>
  <c r="K457" i="1"/>
  <c r="L457" i="1" s="1"/>
  <c r="S457" i="1"/>
  <c r="T457" i="1" s="1"/>
  <c r="K309" i="3" s="1"/>
  <c r="H458" i="1"/>
  <c r="K458" i="1"/>
  <c r="L458" i="1" s="1"/>
  <c r="S458" i="1"/>
  <c r="T458" i="1" s="1"/>
  <c r="AA458" i="1" s="1"/>
  <c r="H459" i="1"/>
  <c r="K459" i="1"/>
  <c r="L459" i="1" s="1"/>
  <c r="S459" i="1"/>
  <c r="T459" i="1" s="1"/>
  <c r="K246" i="3" s="1"/>
  <c r="H460" i="1"/>
  <c r="K460" i="1"/>
  <c r="L460" i="1" s="1"/>
  <c r="S460" i="1"/>
  <c r="T460" i="1" s="1"/>
  <c r="K163" i="3" s="1"/>
  <c r="H461" i="1"/>
  <c r="K461" i="1"/>
  <c r="L461" i="1" s="1"/>
  <c r="S461" i="1"/>
  <c r="T461" i="1" s="1"/>
  <c r="AA461" i="1" s="1"/>
  <c r="H462" i="1"/>
  <c r="K462" i="1"/>
  <c r="L462" i="1" s="1"/>
  <c r="S462" i="1"/>
  <c r="T462" i="1" s="1"/>
  <c r="K266" i="3" s="1"/>
  <c r="H463" i="1"/>
  <c r="K463" i="1"/>
  <c r="L463" i="1" s="1"/>
  <c r="S463" i="1"/>
  <c r="T463" i="1" s="1"/>
  <c r="K683" i="3" s="1"/>
  <c r="H464" i="1"/>
  <c r="K464" i="1"/>
  <c r="L464" i="1" s="1"/>
  <c r="S464" i="1"/>
  <c r="T464" i="1" s="1"/>
  <c r="AA464" i="1" s="1"/>
  <c r="H465" i="1"/>
  <c r="K465" i="1"/>
  <c r="L465" i="1" s="1"/>
  <c r="S465" i="1"/>
  <c r="T465" i="1" s="1"/>
  <c r="K561" i="3" s="1"/>
  <c r="H466" i="1"/>
  <c r="K466" i="1"/>
  <c r="L466" i="1" s="1"/>
  <c r="S466" i="1"/>
  <c r="T466" i="1" s="1"/>
  <c r="K562" i="3" s="1"/>
  <c r="H467" i="1"/>
  <c r="K467" i="1"/>
  <c r="L467" i="1" s="1"/>
  <c r="S467" i="1"/>
  <c r="T467" i="1" s="1"/>
  <c r="AA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1"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AA476" i="1" s="1"/>
  <c r="H477" i="1"/>
  <c r="K477" i="1"/>
  <c r="L477" i="1" s="1"/>
  <c r="S477" i="1"/>
  <c r="T477" i="1" s="1"/>
  <c r="K494" i="3" s="1"/>
  <c r="H478" i="1"/>
  <c r="K478" i="1"/>
  <c r="L478" i="1" s="1"/>
  <c r="S478" i="1"/>
  <c r="T478" i="1" s="1"/>
  <c r="K577" i="3" s="1"/>
  <c r="H479" i="1"/>
  <c r="L479" i="1"/>
  <c r="S479" i="1"/>
  <c r="T479" i="1" s="1"/>
  <c r="K560" i="3" s="1"/>
  <c r="H480" i="1"/>
  <c r="K480" i="1"/>
  <c r="L480" i="1" s="1"/>
  <c r="S480" i="1"/>
  <c r="T480" i="1" s="1"/>
  <c r="K209" i="3" s="1"/>
  <c r="H481" i="1"/>
  <c r="K481" i="1"/>
  <c r="L481" i="1" s="1"/>
  <c r="S481" i="1"/>
  <c r="T481" i="1" s="1"/>
  <c r="AA481" i="1" s="1"/>
  <c r="H482" i="1"/>
  <c r="K482" i="1"/>
  <c r="L482" i="1" s="1"/>
  <c r="S482" i="1"/>
  <c r="T482" i="1" s="1"/>
  <c r="K154" i="3" s="1"/>
  <c r="H483" i="1"/>
  <c r="K483" i="1"/>
  <c r="L483" i="1" s="1"/>
  <c r="S483" i="1"/>
  <c r="T483" i="1" s="1"/>
  <c r="K517"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AA487" i="1" s="1"/>
  <c r="H488" i="1"/>
  <c r="K488" i="1"/>
  <c r="L488" i="1" s="1"/>
  <c r="S488" i="1"/>
  <c r="T488" i="1" s="1"/>
  <c r="AA488" i="1" s="1"/>
  <c r="H489" i="1"/>
  <c r="K489" i="1"/>
  <c r="L489" i="1" s="1"/>
  <c r="S489" i="1"/>
  <c r="T489" i="1" s="1"/>
  <c r="K465" i="3" s="1"/>
  <c r="H490" i="1"/>
  <c r="K490" i="1"/>
  <c r="L490" i="1" s="1"/>
  <c r="S490" i="1"/>
  <c r="T490" i="1" s="1"/>
  <c r="K572" i="3" s="1"/>
  <c r="H491" i="1"/>
  <c r="K491" i="1"/>
  <c r="L491" i="1" s="1"/>
  <c r="S491" i="1"/>
  <c r="T491" i="1" s="1"/>
  <c r="K156" i="3" s="1"/>
  <c r="H492" i="1"/>
  <c r="K492" i="1"/>
  <c r="L492" i="1" s="1"/>
  <c r="S492" i="1"/>
  <c r="T492" i="1" s="1"/>
  <c r="K619" i="3" s="1"/>
  <c r="H493" i="1"/>
  <c r="K493" i="1"/>
  <c r="L493" i="1" s="1"/>
  <c r="S493" i="1"/>
  <c r="T493" i="1" s="1"/>
  <c r="K643" i="3" s="1"/>
  <c r="H494" i="1"/>
  <c r="L494" i="1"/>
  <c r="S494" i="1"/>
  <c r="T494" i="1" s="1"/>
  <c r="K486" i="3" s="1"/>
  <c r="H495" i="1"/>
  <c r="K495" i="1"/>
  <c r="L495" i="1" s="1"/>
  <c r="S495" i="1"/>
  <c r="T495" i="1" s="1"/>
  <c r="K155" i="3" s="1"/>
  <c r="H496" i="1"/>
  <c r="K496" i="1"/>
  <c r="L496" i="1" s="1"/>
  <c r="S496" i="1"/>
  <c r="T496" i="1" s="1"/>
  <c r="K485" i="3" s="1"/>
  <c r="H497" i="1"/>
  <c r="K497" i="1"/>
  <c r="L497" i="1" s="1"/>
  <c r="S497" i="1"/>
  <c r="T497" i="1" s="1"/>
  <c r="K275" i="3" s="1"/>
  <c r="H498" i="1"/>
  <c r="K498" i="1"/>
  <c r="L498" i="1" s="1"/>
  <c r="S498" i="1"/>
  <c r="T498" i="1" s="1"/>
  <c r="K534" i="3" s="1"/>
  <c r="H499" i="1"/>
  <c r="K499" i="1"/>
  <c r="L499" i="1" s="1"/>
  <c r="S499" i="1"/>
  <c r="T499" i="1" s="1"/>
  <c r="K184" i="3" s="1"/>
  <c r="H500" i="1"/>
  <c r="K500" i="1"/>
  <c r="L500" i="1" s="1"/>
  <c r="S500" i="1"/>
  <c r="T500" i="1" s="1"/>
  <c r="K352" i="3" s="1"/>
  <c r="H501" i="1"/>
  <c r="K501" i="1"/>
  <c r="L501" i="1" s="1"/>
  <c r="S501" i="1"/>
  <c r="T501" i="1" s="1"/>
  <c r="K595"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AA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6"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2" i="3" s="1"/>
  <c r="H514" i="1"/>
  <c r="K514" i="1"/>
  <c r="L514" i="1" s="1"/>
  <c r="S514" i="1"/>
  <c r="T514" i="1" s="1"/>
  <c r="AA514" i="1" s="1"/>
  <c r="H515" i="1"/>
  <c r="K515" i="1"/>
  <c r="L515" i="1" s="1"/>
  <c r="S515" i="1"/>
  <c r="T515" i="1" s="1"/>
  <c r="AA515" i="1" s="1"/>
  <c r="H516" i="1"/>
  <c r="K516" i="1"/>
  <c r="L516" i="1" s="1"/>
  <c r="S516" i="1"/>
  <c r="T516" i="1" s="1"/>
  <c r="AA516" i="1" s="1"/>
  <c r="H517" i="1"/>
  <c r="K517" i="1"/>
  <c r="L517" i="1" s="1"/>
  <c r="S517" i="1"/>
  <c r="T517" i="1" s="1"/>
  <c r="AA517" i="1" s="1"/>
  <c r="H518" i="1"/>
  <c r="K518" i="1"/>
  <c r="L518" i="1" s="1"/>
  <c r="S518" i="1"/>
  <c r="T518" i="1" s="1"/>
  <c r="K565" i="3" s="1"/>
  <c r="H519" i="1"/>
  <c r="H520" i="1"/>
  <c r="K520" i="1"/>
  <c r="L520" i="1" s="1"/>
  <c r="AB520" i="1" s="1"/>
  <c r="S520" i="1"/>
  <c r="T520" i="1" s="1"/>
  <c r="K541" i="3" s="1"/>
  <c r="H521" i="1"/>
  <c r="K521" i="1"/>
  <c r="L521" i="1" s="1"/>
  <c r="AB521" i="1" s="1"/>
  <c r="S521" i="1"/>
  <c r="T521" i="1" s="1"/>
  <c r="K500" i="3" s="1"/>
  <c r="H522" i="1"/>
  <c r="K522" i="1"/>
  <c r="L522" i="1" s="1"/>
  <c r="AB522" i="1" s="1"/>
  <c r="S522" i="1"/>
  <c r="T522" i="1" s="1"/>
  <c r="K198" i="3" s="1"/>
  <c r="H523" i="1"/>
  <c r="K523" i="1"/>
  <c r="L523" i="1" s="1"/>
  <c r="AB523" i="1" s="1"/>
  <c r="S523" i="1"/>
  <c r="T523" i="1" s="1"/>
  <c r="K199" i="3" s="1"/>
  <c r="H524" i="1"/>
  <c r="K524" i="1"/>
  <c r="L524" i="1" s="1"/>
  <c r="AB524" i="1" s="1"/>
  <c r="S524" i="1"/>
  <c r="T524" i="1" s="1"/>
  <c r="K200" i="3" s="1"/>
  <c r="H525" i="1"/>
  <c r="K525" i="1"/>
  <c r="L525" i="1" s="1"/>
  <c r="AB525" i="1" s="1"/>
  <c r="S525" i="1"/>
  <c r="T525" i="1" s="1"/>
  <c r="K201" i="3" s="1"/>
  <c r="H526" i="1"/>
  <c r="K526" i="1"/>
  <c r="L526" i="1" s="1"/>
  <c r="AB526" i="1" s="1"/>
  <c r="S526" i="1"/>
  <c r="T526" i="1" s="1"/>
  <c r="K202" i="3" s="1"/>
  <c r="H527" i="1"/>
  <c r="K527" i="1"/>
  <c r="L527" i="1" s="1"/>
  <c r="AB527" i="1" s="1"/>
  <c r="S527" i="1"/>
  <c r="T527" i="1" s="1"/>
  <c r="K204" i="3" s="1"/>
  <c r="H528" i="1"/>
  <c r="K528" i="1"/>
  <c r="L528" i="1" s="1"/>
  <c r="AB528" i="1" s="1"/>
  <c r="S528" i="1"/>
  <c r="T528" i="1" s="1"/>
  <c r="K205" i="3" s="1"/>
  <c r="H529" i="1"/>
  <c r="K529" i="1"/>
  <c r="L529" i="1" s="1"/>
  <c r="AB529" i="1" s="1"/>
  <c r="S529" i="1"/>
  <c r="T529" i="1" s="1"/>
  <c r="K203" i="3" s="1"/>
  <c r="H530" i="1"/>
  <c r="K530" i="1"/>
  <c r="L530" i="1" s="1"/>
  <c r="AB530" i="1" s="1"/>
  <c r="S530" i="1"/>
  <c r="T530" i="1" s="1"/>
  <c r="K307" i="3" s="1"/>
  <c r="H531" i="1"/>
  <c r="K531" i="1"/>
  <c r="L531" i="1" s="1"/>
  <c r="AB531" i="1" s="1"/>
  <c r="S531" i="1"/>
  <c r="T531" i="1" s="1"/>
  <c r="K221" i="3" s="1"/>
  <c r="H532" i="1"/>
  <c r="K532" i="1"/>
  <c r="L532" i="1" s="1"/>
  <c r="AB532" i="1" s="1"/>
  <c r="S532" i="1"/>
  <c r="T532" i="1" s="1"/>
  <c r="K617" i="3" s="1"/>
  <c r="H533" i="1"/>
  <c r="K533" i="1"/>
  <c r="L533" i="1" s="1"/>
  <c r="AB533" i="1" s="1"/>
  <c r="S533" i="1"/>
  <c r="T533" i="1" s="1"/>
  <c r="AA533" i="1" s="1"/>
  <c r="H534" i="1"/>
  <c r="K534" i="1"/>
  <c r="L534" i="1" s="1"/>
  <c r="AB534" i="1" s="1"/>
  <c r="S534" i="1"/>
  <c r="T534" i="1" s="1"/>
  <c r="K267" i="3" s="1"/>
  <c r="H535" i="1"/>
  <c r="K535" i="1"/>
  <c r="L535" i="1" s="1"/>
  <c r="AB535" i="1" s="1"/>
  <c r="S535" i="1"/>
  <c r="T535" i="1" s="1"/>
  <c r="K333" i="3" s="1"/>
  <c r="H536" i="1"/>
  <c r="K536" i="1"/>
  <c r="L536" i="1" s="1"/>
  <c r="AB536" i="1" s="1"/>
  <c r="S536" i="1"/>
  <c r="T536" i="1" s="1"/>
  <c r="K326" i="3" s="1"/>
  <c r="H537" i="1"/>
  <c r="K537" i="1"/>
  <c r="L537" i="1" s="1"/>
  <c r="AB537" i="1" s="1"/>
  <c r="S537" i="1"/>
  <c r="T537" i="1" s="1"/>
  <c r="K291" i="3" s="1"/>
  <c r="H538" i="1"/>
  <c r="K538" i="1"/>
  <c r="L538" i="1" s="1"/>
  <c r="AB538" i="1" s="1"/>
  <c r="S538" i="1"/>
  <c r="T538" i="1" s="1"/>
  <c r="K314" i="3" s="1"/>
  <c r="H539" i="1"/>
  <c r="K539" i="1"/>
  <c r="L539" i="1" s="1"/>
  <c r="AB539" i="1" s="1"/>
  <c r="S539" i="1"/>
  <c r="T539" i="1" s="1"/>
  <c r="K344" i="3" s="1"/>
  <c r="H540" i="1"/>
  <c r="K540" i="1"/>
  <c r="L540" i="1" s="1"/>
  <c r="AB540" i="1" s="1"/>
  <c r="S540" i="1"/>
  <c r="T540" i="1" s="1"/>
  <c r="AA540" i="1" s="1"/>
  <c r="H541" i="1"/>
  <c r="K541" i="1"/>
  <c r="L541" i="1" s="1"/>
  <c r="AB541" i="1" s="1"/>
  <c r="S541" i="1"/>
  <c r="T541" i="1" s="1"/>
  <c r="K427" i="3" s="1"/>
  <c r="H542" i="1"/>
  <c r="K542" i="1"/>
  <c r="L542" i="1" s="1"/>
  <c r="AB542" i="1" s="1"/>
  <c r="S542" i="1"/>
  <c r="T542" i="1" s="1"/>
  <c r="K335" i="3" s="1"/>
  <c r="H543" i="1"/>
  <c r="K543" i="1"/>
  <c r="L543" i="1" s="1"/>
  <c r="AB543" i="1" s="1"/>
  <c r="S543" i="1"/>
  <c r="T543" i="1" s="1"/>
  <c r="K218" i="3" s="1"/>
  <c r="H544" i="1"/>
  <c r="K544" i="1"/>
  <c r="L544" i="1" s="1"/>
  <c r="AB544" i="1" s="1"/>
  <c r="S544" i="1"/>
  <c r="T544" i="1" s="1"/>
  <c r="AA544" i="1" s="1"/>
  <c r="H545" i="1"/>
  <c r="K545" i="1"/>
  <c r="L545" i="1" s="1"/>
  <c r="AB545" i="1" s="1"/>
  <c r="S545" i="1"/>
  <c r="T545" i="1" s="1"/>
  <c r="AA545" i="1" s="1"/>
  <c r="H546" i="1"/>
  <c r="K546" i="1"/>
  <c r="L546" i="1" s="1"/>
  <c r="AB546" i="1" s="1"/>
  <c r="S546" i="1"/>
  <c r="T546" i="1" s="1"/>
  <c r="K535" i="3" s="1"/>
  <c r="H547" i="1"/>
  <c r="K547" i="1"/>
  <c r="L547" i="1" s="1"/>
  <c r="AB547" i="1" s="1"/>
  <c r="S547" i="1"/>
  <c r="T547" i="1" s="1"/>
  <c r="K475" i="3" s="1"/>
  <c r="H548" i="1"/>
  <c r="K548" i="1"/>
  <c r="L548" i="1" s="1"/>
  <c r="AB548" i="1" s="1"/>
  <c r="S548" i="1"/>
  <c r="T548" i="1" s="1"/>
  <c r="AA548" i="1" s="1"/>
  <c r="H549" i="1"/>
  <c r="K549" i="1"/>
  <c r="L549" i="1" s="1"/>
  <c r="AB549" i="1" s="1"/>
  <c r="S549" i="1"/>
  <c r="T549" i="1" s="1"/>
  <c r="AA549" i="1" s="1"/>
  <c r="H550" i="1"/>
  <c r="K550" i="1"/>
  <c r="L550" i="1" s="1"/>
  <c r="AB550" i="1" s="1"/>
  <c r="S550" i="1"/>
  <c r="T550" i="1" s="1"/>
  <c r="AA550" i="1" s="1"/>
  <c r="H551" i="1"/>
  <c r="K551" i="1"/>
  <c r="L551" i="1" s="1"/>
  <c r="AB551" i="1" s="1"/>
  <c r="S551" i="1"/>
  <c r="T551" i="1" s="1"/>
  <c r="AA551" i="1" s="1"/>
  <c r="H552" i="1"/>
  <c r="K552" i="1"/>
  <c r="L552" i="1" s="1"/>
  <c r="AB552" i="1" s="1"/>
  <c r="S552" i="1"/>
  <c r="T552" i="1" s="1"/>
  <c r="K536" i="3" s="1"/>
  <c r="H553" i="1"/>
  <c r="K553" i="1"/>
  <c r="L553" i="1" s="1"/>
  <c r="AB553" i="1" s="1"/>
  <c r="S553" i="1"/>
  <c r="T553" i="1" s="1"/>
  <c r="K421" i="3" s="1"/>
  <c r="H554" i="1"/>
  <c r="K554" i="1"/>
  <c r="L554" i="1" s="1"/>
  <c r="AB554" i="1" s="1"/>
  <c r="S554" i="1"/>
  <c r="T554" i="1" s="1"/>
  <c r="K537" i="3" s="1"/>
  <c r="H555" i="1"/>
  <c r="K555" i="1"/>
  <c r="L555" i="1" s="1"/>
  <c r="AB555" i="1" s="1"/>
  <c r="S555" i="1"/>
  <c r="T555" i="1" s="1"/>
  <c r="AA555" i="1" s="1"/>
  <c r="H556" i="1"/>
  <c r="K556" i="1"/>
  <c r="L556" i="1" s="1"/>
  <c r="AB556" i="1" s="1"/>
  <c r="S556" i="1"/>
  <c r="T556" i="1" s="1"/>
  <c r="K298" i="3" s="1"/>
  <c r="H557" i="1"/>
  <c r="K557" i="1"/>
  <c r="L557" i="1" s="1"/>
  <c r="AB557" i="1" s="1"/>
  <c r="S557" i="1"/>
  <c r="T557" i="1" s="1"/>
  <c r="K509" i="3" s="1"/>
  <c r="H558" i="1"/>
  <c r="K558" i="1"/>
  <c r="L558" i="1" s="1"/>
  <c r="AB558" i="1" s="1"/>
  <c r="S558" i="1"/>
  <c r="T558" i="1" s="1"/>
  <c r="K315" i="3" s="1"/>
  <c r="H559" i="1"/>
  <c r="K559" i="1"/>
  <c r="L559" i="1" s="1"/>
  <c r="AB559" i="1" s="1"/>
  <c r="S559" i="1"/>
  <c r="T559" i="1" s="1"/>
  <c r="AA559" i="1" s="1"/>
  <c r="H560" i="1"/>
  <c r="K560" i="1"/>
  <c r="L560" i="1" s="1"/>
  <c r="AB560" i="1" s="1"/>
  <c r="S560" i="1"/>
  <c r="T560" i="1" s="1"/>
  <c r="K521" i="3" s="1"/>
  <c r="H561" i="1"/>
  <c r="K561" i="1"/>
  <c r="L561" i="1" s="1"/>
  <c r="AB561" i="1" s="1"/>
  <c r="S561" i="1"/>
  <c r="T561" i="1" s="1"/>
  <c r="K270" i="3" s="1"/>
  <c r="H562" i="1"/>
  <c r="K562" i="1"/>
  <c r="L562" i="1" s="1"/>
  <c r="AB562" i="1" s="1"/>
  <c r="S562" i="1"/>
  <c r="T562" i="1" s="1"/>
  <c r="K258" i="3" s="1"/>
  <c r="H563" i="1"/>
  <c r="L563" i="1"/>
  <c r="AB563" i="1" s="1"/>
  <c r="S563" i="1"/>
  <c r="T563" i="1" s="1"/>
  <c r="AA563" i="1" s="1"/>
  <c r="H564" i="1"/>
  <c r="K564" i="1"/>
  <c r="L564" i="1" s="1"/>
  <c r="AB564" i="1" s="1"/>
  <c r="S564" i="1"/>
  <c r="T564" i="1" s="1"/>
  <c r="K520" i="3" s="1"/>
  <c r="H565" i="1"/>
  <c r="K565" i="1"/>
  <c r="L565" i="1" s="1"/>
  <c r="AB565" i="1" s="1"/>
  <c r="S565" i="1"/>
  <c r="T565" i="1" s="1"/>
  <c r="AA565" i="1" s="1"/>
  <c r="H566" i="1"/>
  <c r="K566" i="1"/>
  <c r="L566" i="1" s="1"/>
  <c r="AB566" i="1" s="1"/>
  <c r="S566" i="1"/>
  <c r="T566" i="1" s="1"/>
  <c r="AA566" i="1" s="1"/>
  <c r="H567" i="1"/>
  <c r="K567" i="1"/>
  <c r="L567" i="1" s="1"/>
  <c r="AB567" i="1" s="1"/>
  <c r="S567" i="1"/>
  <c r="T567" i="1" s="1"/>
  <c r="AA567" i="1" s="1"/>
  <c r="H568" i="1"/>
  <c r="K568" i="1"/>
  <c r="L568" i="1" s="1"/>
  <c r="AB568" i="1" s="1"/>
  <c r="S568" i="1"/>
  <c r="T568" i="1" s="1"/>
  <c r="K250" i="3" s="1"/>
  <c r="H569" i="1"/>
  <c r="K569" i="1"/>
  <c r="L569" i="1" s="1"/>
  <c r="AB569" i="1" s="1"/>
  <c r="H570" i="1"/>
  <c r="K570" i="1"/>
  <c r="L570" i="1" s="1"/>
  <c r="AB570" i="1" s="1"/>
  <c r="H571" i="1"/>
  <c r="K571" i="1"/>
  <c r="L571" i="1" s="1"/>
  <c r="H572" i="1"/>
  <c r="K572" i="1"/>
  <c r="L572" i="1" s="1"/>
  <c r="AB572" i="1" s="1"/>
  <c r="H573" i="1"/>
  <c r="K573" i="1"/>
  <c r="L573" i="1" s="1"/>
  <c r="AB573" i="1" s="1"/>
  <c r="H574" i="1"/>
  <c r="K574" i="1"/>
  <c r="L574" i="1" s="1"/>
  <c r="AB574" i="1" s="1"/>
  <c r="H575" i="1"/>
  <c r="K575" i="1"/>
  <c r="L575" i="1" s="1"/>
  <c r="AB575" i="1" s="1"/>
  <c r="H576" i="1"/>
  <c r="K576" i="1"/>
  <c r="L576" i="1" s="1"/>
  <c r="AB576" i="1" s="1"/>
  <c r="H577" i="1"/>
  <c r="K577" i="1"/>
  <c r="L577" i="1" s="1"/>
  <c r="H578" i="1"/>
  <c r="K578" i="1"/>
  <c r="L578" i="1" s="1"/>
  <c r="AB578" i="1" s="1"/>
  <c r="H579" i="1"/>
  <c r="K579" i="1"/>
  <c r="L579" i="1" s="1"/>
  <c r="AB579" i="1" s="1"/>
  <c r="H580" i="1"/>
  <c r="K580" i="1"/>
  <c r="L580" i="1" s="1"/>
  <c r="H581" i="1"/>
  <c r="K581" i="1"/>
  <c r="L581" i="1" s="1"/>
  <c r="AB581" i="1" s="1"/>
  <c r="H582" i="1"/>
  <c r="K582" i="1"/>
  <c r="L582" i="1" s="1"/>
  <c r="AB582" i="1" s="1"/>
  <c r="H583" i="1"/>
  <c r="K583" i="1"/>
  <c r="L583" i="1" s="1"/>
  <c r="AB583" i="1" s="1"/>
  <c r="H584" i="1"/>
  <c r="K584" i="1"/>
  <c r="L584" i="1" s="1"/>
  <c r="AB584" i="1" s="1"/>
  <c r="H585" i="1"/>
  <c r="K585" i="1"/>
  <c r="L585" i="1" s="1"/>
  <c r="AB585" i="1" s="1"/>
  <c r="H586" i="1"/>
  <c r="K586" i="1"/>
  <c r="L586" i="1" s="1"/>
  <c r="AB586" i="1" s="1"/>
  <c r="H587" i="1"/>
  <c r="K587" i="1"/>
  <c r="L587" i="1" s="1"/>
  <c r="AB587" i="1" s="1"/>
  <c r="H588" i="1"/>
  <c r="K588" i="1"/>
  <c r="L588" i="1" s="1"/>
  <c r="AB588" i="1" s="1"/>
  <c r="H589" i="1"/>
  <c r="K589" i="1"/>
  <c r="L589" i="1" s="1"/>
  <c r="H590" i="1"/>
  <c r="K590" i="1"/>
  <c r="L590" i="1" s="1"/>
  <c r="AB590" i="1" s="1"/>
  <c r="H591" i="1"/>
  <c r="K591" i="1"/>
  <c r="L591" i="1" s="1"/>
  <c r="AB591" i="1" s="1"/>
  <c r="H592" i="1"/>
  <c r="K592" i="1"/>
  <c r="L592" i="1" s="1"/>
  <c r="AB592" i="1" s="1"/>
  <c r="H593" i="1"/>
  <c r="K593" i="1"/>
  <c r="L593" i="1" s="1"/>
  <c r="AB593" i="1" s="1"/>
  <c r="H594" i="1"/>
  <c r="K594" i="1"/>
  <c r="L594" i="1" s="1"/>
  <c r="AB594" i="1" s="1"/>
  <c r="H595" i="1"/>
  <c r="K595" i="1"/>
  <c r="L595" i="1" s="1"/>
  <c r="AB595" i="1" s="1"/>
  <c r="H596" i="1"/>
  <c r="K596" i="1"/>
  <c r="L596" i="1" s="1"/>
  <c r="AB596" i="1" s="1"/>
  <c r="H597" i="1"/>
  <c r="K597" i="1"/>
  <c r="L597" i="1" s="1"/>
  <c r="AB597" i="1" s="1"/>
  <c r="H598" i="1"/>
  <c r="K598" i="1"/>
  <c r="L598" i="1" s="1"/>
  <c r="AB598" i="1" s="1"/>
  <c r="H599" i="1"/>
  <c r="K599" i="1"/>
  <c r="L599" i="1" s="1"/>
  <c r="AB599" i="1" s="1"/>
  <c r="H600" i="1"/>
  <c r="K600" i="1"/>
  <c r="L600" i="1" s="1"/>
  <c r="AB600" i="1" s="1"/>
  <c r="H601" i="1"/>
  <c r="K601" i="1"/>
  <c r="L601" i="1" s="1"/>
  <c r="AB601" i="1" s="1"/>
  <c r="H602" i="1"/>
  <c r="K602" i="1"/>
  <c r="L602" i="1" s="1"/>
  <c r="AB602" i="1" s="1"/>
  <c r="H603" i="1"/>
  <c r="K603" i="1"/>
  <c r="L603" i="1" s="1"/>
  <c r="AB603" i="1" s="1"/>
  <c r="H604" i="1"/>
  <c r="K604" i="1"/>
  <c r="L604" i="1" s="1"/>
  <c r="AB604" i="1" s="1"/>
  <c r="H605" i="1"/>
  <c r="K605" i="1"/>
  <c r="L605" i="1" s="1"/>
  <c r="AB605" i="1" s="1"/>
  <c r="H606" i="1"/>
  <c r="K606" i="1"/>
  <c r="L606" i="1" s="1"/>
  <c r="AB606" i="1" s="1"/>
  <c r="H607" i="1"/>
  <c r="K607" i="1"/>
  <c r="L607" i="1" s="1"/>
  <c r="AB607" i="1" s="1"/>
  <c r="H608" i="1"/>
  <c r="K608" i="1"/>
  <c r="L608" i="1" s="1"/>
  <c r="AB608" i="1" s="1"/>
  <c r="H609" i="1"/>
  <c r="K609" i="1"/>
  <c r="L609" i="1" s="1"/>
  <c r="AB609" i="1" s="1"/>
  <c r="H610" i="1"/>
  <c r="K610" i="1"/>
  <c r="L610" i="1" s="1"/>
  <c r="AB610" i="1" s="1"/>
  <c r="H611" i="1"/>
  <c r="K611" i="1"/>
  <c r="L611" i="1" s="1"/>
  <c r="AB611" i="1" s="1"/>
  <c r="H612" i="1"/>
  <c r="K612" i="1"/>
  <c r="L612" i="1" s="1"/>
  <c r="AB612" i="1" s="1"/>
  <c r="H613" i="1"/>
  <c r="K613" i="1"/>
  <c r="L613" i="1" s="1"/>
  <c r="AB613" i="1" s="1"/>
  <c r="H614" i="1"/>
  <c r="K614" i="1"/>
  <c r="L614" i="1" s="1"/>
  <c r="AB614" i="1" s="1"/>
  <c r="H615" i="1"/>
  <c r="K615" i="1"/>
  <c r="L615" i="1" s="1"/>
  <c r="AB615" i="1" s="1"/>
  <c r="H616" i="1"/>
  <c r="K616" i="1"/>
  <c r="L616" i="1" s="1"/>
  <c r="AB616" i="1" s="1"/>
  <c r="H617" i="1"/>
  <c r="K617" i="1"/>
  <c r="L617" i="1" s="1"/>
  <c r="AB617" i="1" s="1"/>
  <c r="H618" i="1"/>
  <c r="K618" i="1"/>
  <c r="L618" i="1" s="1"/>
  <c r="AB618" i="1" s="1"/>
  <c r="H619" i="1"/>
  <c r="K619" i="1"/>
  <c r="L619" i="1" s="1"/>
  <c r="AB619" i="1" s="1"/>
  <c r="H620" i="1"/>
  <c r="K620" i="1"/>
  <c r="L620" i="1" s="1"/>
  <c r="AB620" i="1" s="1"/>
  <c r="H621" i="1"/>
  <c r="K621" i="1"/>
  <c r="L621" i="1" s="1"/>
  <c r="AB621" i="1" s="1"/>
  <c r="H622" i="1"/>
  <c r="K622" i="1"/>
  <c r="L622" i="1" s="1"/>
  <c r="AB622" i="1" s="1"/>
  <c r="H623" i="1"/>
  <c r="K623" i="1"/>
  <c r="L623" i="1" s="1"/>
  <c r="AB623" i="1" s="1"/>
  <c r="H624" i="1"/>
  <c r="K624" i="1"/>
  <c r="L624" i="1" s="1"/>
  <c r="AB624" i="1" s="1"/>
  <c r="H625" i="1"/>
  <c r="K625" i="1"/>
  <c r="L625" i="1" s="1"/>
  <c r="AB625" i="1" s="1"/>
  <c r="H626" i="1"/>
  <c r="K626" i="1"/>
  <c r="L626" i="1" s="1"/>
  <c r="AB626" i="1" s="1"/>
  <c r="H627" i="1"/>
  <c r="K627" i="1"/>
  <c r="L627" i="1" s="1"/>
  <c r="AB627" i="1" s="1"/>
  <c r="H628" i="1"/>
  <c r="K628" i="1"/>
  <c r="L628" i="1" s="1"/>
  <c r="AB628" i="1" s="1"/>
  <c r="H629" i="1"/>
  <c r="K629" i="1"/>
  <c r="L629" i="1" s="1"/>
  <c r="AB629" i="1" s="1"/>
  <c r="H630" i="1"/>
  <c r="K630" i="1"/>
  <c r="L630" i="1" s="1"/>
  <c r="AB630" i="1" s="1"/>
  <c r="H631" i="1"/>
  <c r="K631" i="1"/>
  <c r="L631" i="1" s="1"/>
  <c r="AB631" i="1" s="1"/>
  <c r="H632" i="1"/>
  <c r="K632" i="1"/>
  <c r="L632" i="1" s="1"/>
  <c r="AB632" i="1" s="1"/>
  <c r="H633" i="1"/>
  <c r="K633" i="1"/>
  <c r="L633" i="1" s="1"/>
  <c r="AB633" i="1" s="1"/>
  <c r="H634" i="1"/>
  <c r="K634" i="1"/>
  <c r="L634" i="1" s="1"/>
  <c r="AB634" i="1" s="1"/>
  <c r="H635" i="1"/>
  <c r="K635" i="1"/>
  <c r="L635" i="1" s="1"/>
  <c r="AB635" i="1" s="1"/>
  <c r="H636" i="1"/>
  <c r="K636" i="1"/>
  <c r="L636" i="1" s="1"/>
  <c r="AB636" i="1" s="1"/>
  <c r="H637" i="1"/>
  <c r="K637" i="1"/>
  <c r="L637" i="1" s="1"/>
  <c r="AB637" i="1" s="1"/>
  <c r="H638" i="1"/>
  <c r="K638" i="1"/>
  <c r="L638" i="1" s="1"/>
  <c r="AB638" i="1" s="1"/>
  <c r="H639" i="1"/>
  <c r="K639" i="1"/>
  <c r="L639" i="1" s="1"/>
  <c r="AB639" i="1" s="1"/>
  <c r="H640" i="1"/>
  <c r="K640" i="1"/>
  <c r="L640" i="1" s="1"/>
  <c r="AB640" i="1" s="1"/>
  <c r="H641" i="1"/>
  <c r="K641" i="1"/>
  <c r="L641" i="1" s="1"/>
  <c r="AB641" i="1" s="1"/>
  <c r="H642" i="1"/>
  <c r="K642" i="1"/>
  <c r="L642" i="1" s="1"/>
  <c r="AB642" i="1" s="1"/>
  <c r="H643" i="1"/>
  <c r="K643" i="1"/>
  <c r="L643" i="1" s="1"/>
  <c r="AB643" i="1" s="1"/>
  <c r="H644" i="1"/>
  <c r="K644" i="1"/>
  <c r="L644" i="1" s="1"/>
  <c r="AB644" i="1" s="1"/>
  <c r="H645" i="1"/>
  <c r="K645" i="1"/>
  <c r="L645" i="1" s="1"/>
  <c r="AB645" i="1" s="1"/>
  <c r="H646" i="1"/>
  <c r="K646" i="1"/>
  <c r="L646" i="1" s="1"/>
  <c r="AB646" i="1" s="1"/>
  <c r="H647" i="1"/>
  <c r="K647" i="1"/>
  <c r="L647" i="1" s="1"/>
  <c r="AB647" i="1" s="1"/>
  <c r="H648" i="1"/>
  <c r="K648" i="1"/>
  <c r="L648" i="1" s="1"/>
  <c r="AB648" i="1" s="1"/>
  <c r="H649" i="1"/>
  <c r="K649" i="1"/>
  <c r="L649" i="1" s="1"/>
  <c r="AB649" i="1" s="1"/>
  <c r="H651" i="1"/>
  <c r="K651" i="1"/>
  <c r="H652" i="1"/>
  <c r="L652" i="1"/>
  <c r="AB652" i="1" s="1"/>
  <c r="H653" i="1"/>
  <c r="K653" i="1"/>
  <c r="L653" i="1" s="1"/>
  <c r="AB653" i="1" s="1"/>
  <c r="H654" i="1"/>
  <c r="K654" i="1"/>
  <c r="L654" i="1" s="1"/>
  <c r="AB654" i="1" s="1"/>
  <c r="H655" i="1"/>
  <c r="K655" i="1"/>
  <c r="L655" i="1" s="1"/>
  <c r="AB655" i="1" s="1"/>
  <c r="H656" i="1"/>
  <c r="K656" i="1"/>
  <c r="L656" i="1" s="1"/>
  <c r="AB656" i="1" s="1"/>
  <c r="H657" i="1"/>
  <c r="K657" i="1"/>
  <c r="L657" i="1" s="1"/>
  <c r="AB657" i="1" s="1"/>
  <c r="H658" i="1"/>
  <c r="K658" i="1"/>
  <c r="L658" i="1" s="1"/>
  <c r="AB658" i="1" s="1"/>
  <c r="H660" i="1"/>
  <c r="K660" i="1"/>
  <c r="L660" i="1" s="1"/>
  <c r="AB660" i="1" s="1"/>
  <c r="H661" i="1"/>
  <c r="K661" i="1"/>
  <c r="L661" i="1" s="1"/>
  <c r="AB661" i="1" s="1"/>
  <c r="H662" i="1"/>
  <c r="L662" i="1"/>
  <c r="AB662" i="1" s="1"/>
  <c r="H663" i="1"/>
  <c r="L663" i="1"/>
  <c r="AB663" i="1" s="1"/>
  <c r="H664" i="1"/>
  <c r="K664" i="1"/>
  <c r="L664" i="1" s="1"/>
  <c r="AB664" i="1" s="1"/>
  <c r="H665" i="1"/>
  <c r="K665" i="1"/>
  <c r="L665" i="1" s="1"/>
  <c r="AB665" i="1" s="1"/>
  <c r="H666" i="1"/>
  <c r="K666" i="1"/>
  <c r="L666" i="1" s="1"/>
  <c r="AB666" i="1" s="1"/>
  <c r="H667" i="1"/>
  <c r="K667" i="1"/>
  <c r="L667" i="1" s="1"/>
  <c r="AB667" i="1" s="1"/>
  <c r="H668" i="1"/>
  <c r="K668" i="1"/>
  <c r="L668" i="1" s="1"/>
  <c r="AB668" i="1" s="1"/>
  <c r="H669" i="1"/>
  <c r="K669" i="1"/>
  <c r="L669" i="1" s="1"/>
  <c r="AB669" i="1" s="1"/>
  <c r="H670" i="1"/>
  <c r="K670" i="1"/>
  <c r="L670" i="1" s="1"/>
  <c r="AB670" i="1" s="1"/>
  <c r="H671" i="1"/>
  <c r="K671" i="1"/>
  <c r="L671" i="1" s="1"/>
  <c r="AB671" i="1" s="1"/>
  <c r="H672" i="1"/>
  <c r="L672" i="1"/>
  <c r="AB672" i="1" s="1"/>
  <c r="H673" i="1"/>
  <c r="K673" i="1"/>
  <c r="L673" i="1" s="1"/>
  <c r="AB673" i="1" s="1"/>
  <c r="H674" i="1"/>
  <c r="K674" i="1"/>
  <c r="L674" i="1" s="1"/>
  <c r="AB674" i="1" s="1"/>
  <c r="H675" i="1"/>
  <c r="K675" i="1"/>
  <c r="L675" i="1" s="1"/>
  <c r="AB675" i="1" s="1"/>
  <c r="H676" i="1"/>
  <c r="K676" i="1"/>
  <c r="L676" i="1" s="1"/>
  <c r="AB676" i="1" s="1"/>
  <c r="H677" i="1"/>
  <c r="K677" i="1"/>
  <c r="L677" i="1" s="1"/>
  <c r="AB677" i="1" s="1"/>
  <c r="H678" i="1"/>
  <c r="K678" i="1"/>
  <c r="L678" i="1" s="1"/>
  <c r="AB678" i="1" s="1"/>
  <c r="H679" i="1"/>
  <c r="K679" i="1"/>
  <c r="L679" i="1" s="1"/>
  <c r="AB679" i="1" s="1"/>
  <c r="H680" i="1"/>
  <c r="K680" i="1"/>
  <c r="L680" i="1" s="1"/>
  <c r="AB680" i="1" s="1"/>
  <c r="H681" i="1"/>
  <c r="K681" i="1"/>
  <c r="L681" i="1" s="1"/>
  <c r="AB681" i="1" s="1"/>
  <c r="H682" i="1"/>
  <c r="K682" i="1"/>
  <c r="L682" i="1" s="1"/>
  <c r="AB682" i="1" s="1"/>
  <c r="H683" i="1"/>
  <c r="K683" i="1"/>
  <c r="L683" i="1" s="1"/>
  <c r="AB683" i="1" s="1"/>
  <c r="H684" i="1"/>
  <c r="K684" i="1"/>
  <c r="L684" i="1" s="1"/>
  <c r="AB684" i="1" s="1"/>
  <c r="H685" i="1"/>
  <c r="K685" i="1"/>
  <c r="L685" i="1" s="1"/>
  <c r="AB685" i="1" s="1"/>
  <c r="H686" i="1"/>
  <c r="K686" i="1"/>
  <c r="L686" i="1" s="1"/>
  <c r="AB686" i="1" s="1"/>
  <c r="H687" i="1"/>
  <c r="K687" i="1"/>
  <c r="L687" i="1" s="1"/>
  <c r="AB687" i="1" s="1"/>
  <c r="H688" i="1"/>
  <c r="K688" i="1"/>
  <c r="L688" i="1" s="1"/>
  <c r="AB688" i="1" s="1"/>
  <c r="H689" i="1"/>
  <c r="K689" i="1"/>
  <c r="L689" i="1" s="1"/>
  <c r="AB689" i="1" s="1"/>
  <c r="H690" i="1"/>
  <c r="K690" i="1"/>
  <c r="L690" i="1" s="1"/>
  <c r="AB690" i="1" s="1"/>
  <c r="H691" i="1"/>
  <c r="L691" i="1"/>
  <c r="AB691" i="1" s="1"/>
  <c r="H692" i="1"/>
  <c r="L692" i="1"/>
  <c r="AB692" i="1" s="1"/>
  <c r="H694" i="1"/>
  <c r="L694" i="1"/>
  <c r="AB694" i="1" s="1"/>
  <c r="H695" i="1"/>
  <c r="K695" i="1"/>
  <c r="L695" i="1" s="1"/>
  <c r="AB695" i="1" s="1"/>
  <c r="H696" i="1"/>
  <c r="K696" i="1"/>
  <c r="L696" i="1" s="1"/>
  <c r="AB696" i="1" s="1"/>
  <c r="H697" i="1"/>
  <c r="K697" i="1"/>
  <c r="L697" i="1" s="1"/>
  <c r="AB697" i="1" s="1"/>
  <c r="H698" i="1"/>
  <c r="K698" i="1"/>
  <c r="L698" i="1" s="1"/>
  <c r="AB698" i="1" s="1"/>
  <c r="H699" i="1"/>
  <c r="K699" i="1"/>
  <c r="L699" i="1" s="1"/>
  <c r="AB699" i="1" s="1"/>
  <c r="H700" i="1"/>
  <c r="K700" i="1"/>
  <c r="L700" i="1" s="1"/>
  <c r="AB700" i="1" s="1"/>
  <c r="H701" i="1"/>
  <c r="K701" i="1"/>
  <c r="L701" i="1" s="1"/>
  <c r="AB701" i="1" s="1"/>
  <c r="H702" i="1"/>
  <c r="K702" i="1"/>
  <c r="L702" i="1" s="1"/>
  <c r="AB702" i="1" s="1"/>
  <c r="H703" i="1"/>
  <c r="K703" i="1"/>
  <c r="L703" i="1" s="1"/>
  <c r="AB703" i="1" s="1"/>
  <c r="H704" i="1"/>
  <c r="K704" i="1"/>
  <c r="H705" i="1"/>
  <c r="K705" i="1"/>
  <c r="L705" i="1" s="1"/>
  <c r="AB705" i="1" s="1"/>
  <c r="H706" i="1"/>
  <c r="K706" i="1"/>
  <c r="L706" i="1" s="1"/>
  <c r="AB706" i="1" s="1"/>
  <c r="H707" i="1"/>
  <c r="K707" i="1"/>
  <c r="L707" i="1" s="1"/>
  <c r="AB707" i="1" s="1"/>
  <c r="H708" i="1"/>
  <c r="K708" i="1"/>
  <c r="L708" i="1" s="1"/>
  <c r="AB708" i="1" s="1"/>
  <c r="H709" i="1"/>
  <c r="K709" i="1"/>
  <c r="L709" i="1" s="1"/>
  <c r="AB709" i="1" s="1"/>
  <c r="H710" i="1"/>
  <c r="K710" i="1"/>
  <c r="L710" i="1" s="1"/>
  <c r="AB710" i="1" s="1"/>
  <c r="H711" i="1"/>
  <c r="K711" i="1"/>
  <c r="L711" i="1" s="1"/>
  <c r="AB711" i="1" s="1"/>
  <c r="H712" i="1"/>
  <c r="K712" i="1"/>
  <c r="L712" i="1" s="1"/>
  <c r="AB712" i="1" s="1"/>
  <c r="H713" i="1"/>
  <c r="K713" i="1"/>
  <c r="L713" i="1" s="1"/>
  <c r="AB713" i="1" s="1"/>
  <c r="H714" i="1"/>
  <c r="K714" i="1"/>
  <c r="L714" i="1" s="1"/>
  <c r="AB714" i="1" s="1"/>
  <c r="H715" i="1"/>
  <c r="K715" i="1"/>
  <c r="L715" i="1" s="1"/>
  <c r="AB715" i="1" s="1"/>
  <c r="H716" i="1"/>
  <c r="K716" i="1"/>
  <c r="L716" i="1" s="1"/>
  <c r="AB716" i="1" s="1"/>
  <c r="H717" i="1"/>
  <c r="K717" i="1"/>
  <c r="L717" i="1" s="1"/>
  <c r="AB717" i="1" s="1"/>
  <c r="H718" i="1"/>
  <c r="K718" i="1"/>
  <c r="L718" i="1" s="1"/>
  <c r="AB718" i="1" s="1"/>
  <c r="H719" i="1"/>
  <c r="K719" i="1"/>
  <c r="L719" i="1" s="1"/>
  <c r="AB719" i="1" s="1"/>
  <c r="H721" i="1"/>
  <c r="K721" i="1"/>
  <c r="L721" i="1" s="1"/>
  <c r="AB721" i="1" s="1"/>
  <c r="H722" i="1"/>
  <c r="K722" i="1"/>
  <c r="L722" i="1" s="1"/>
  <c r="AB722" i="1" s="1"/>
  <c r="H723" i="1"/>
  <c r="K723" i="1"/>
  <c r="L723" i="1" s="1"/>
  <c r="AB723" i="1" s="1"/>
  <c r="H724" i="1"/>
  <c r="K724" i="1"/>
  <c r="L724" i="1" s="1"/>
  <c r="AB724" i="1" s="1"/>
  <c r="H725" i="1"/>
  <c r="K725" i="1"/>
  <c r="L725" i="1" s="1"/>
  <c r="AB725" i="1" s="1"/>
  <c r="H726" i="1"/>
  <c r="K726" i="1"/>
  <c r="L726" i="1" s="1"/>
  <c r="AB726" i="1" s="1"/>
  <c r="H727" i="1"/>
  <c r="K727" i="1"/>
  <c r="L727" i="1" s="1"/>
  <c r="AB727" i="1" s="1"/>
  <c r="H728" i="1"/>
  <c r="K728" i="1"/>
  <c r="L728" i="1" s="1"/>
  <c r="AB728" i="1" s="1"/>
  <c r="H729" i="1"/>
  <c r="K729" i="1"/>
  <c r="L729" i="1" s="1"/>
  <c r="AB729" i="1" s="1"/>
  <c r="H730" i="1"/>
  <c r="K730" i="1"/>
  <c r="L730" i="1" s="1"/>
  <c r="AB730" i="1" s="1"/>
  <c r="H731" i="1"/>
  <c r="K731" i="1"/>
  <c r="L731" i="1" s="1"/>
  <c r="AB731" i="1" s="1"/>
  <c r="H732" i="1"/>
  <c r="K732" i="1"/>
  <c r="L732" i="1" s="1"/>
  <c r="AB732" i="1" s="1"/>
  <c r="H733" i="1"/>
  <c r="K733" i="1"/>
  <c r="L733" i="1" s="1"/>
  <c r="AB733" i="1" s="1"/>
  <c r="H734" i="1"/>
  <c r="K734" i="1"/>
  <c r="L734" i="1" s="1"/>
  <c r="AB734" i="1" s="1"/>
  <c r="H735" i="1"/>
  <c r="K735" i="1"/>
  <c r="L735" i="1" s="1"/>
  <c r="AB735" i="1" s="1"/>
  <c r="H736" i="1"/>
  <c r="K736" i="1"/>
  <c r="L736" i="1" s="1"/>
  <c r="AB736" i="1" s="1"/>
  <c r="H737" i="1"/>
  <c r="K737" i="1"/>
  <c r="L737" i="1" s="1"/>
  <c r="AB737" i="1" s="1"/>
  <c r="H738" i="1"/>
  <c r="K738" i="1"/>
  <c r="L738" i="1" s="1"/>
  <c r="AB738" i="1" s="1"/>
  <c r="H739" i="1"/>
  <c r="K739" i="1"/>
  <c r="L739" i="1" s="1"/>
  <c r="AB739" i="1" s="1"/>
  <c r="H740" i="1"/>
  <c r="K740" i="1"/>
  <c r="L740" i="1" s="1"/>
  <c r="AB740" i="1" s="1"/>
  <c r="H742" i="1"/>
  <c r="K742" i="1"/>
  <c r="L742" i="1" s="1"/>
  <c r="AB742" i="1" s="1"/>
  <c r="H743" i="1"/>
  <c r="K743" i="1"/>
  <c r="L743" i="1" s="1"/>
  <c r="AB743" i="1" s="1"/>
  <c r="H744" i="1"/>
  <c r="K744" i="1"/>
  <c r="L744" i="1" s="1"/>
  <c r="AB744" i="1" s="1"/>
  <c r="H745" i="1"/>
  <c r="K745" i="1"/>
  <c r="L745" i="1" s="1"/>
  <c r="AB745" i="1" s="1"/>
  <c r="H746" i="1"/>
  <c r="K746" i="1"/>
  <c r="L746" i="1" s="1"/>
  <c r="AB746" i="1" s="1"/>
  <c r="H747" i="1"/>
  <c r="K747" i="1"/>
  <c r="L747" i="1" s="1"/>
  <c r="AB747" i="1" s="1"/>
  <c r="H748" i="1"/>
  <c r="K748" i="1"/>
  <c r="L748" i="1" s="1"/>
  <c r="AB748" i="1" s="1"/>
  <c r="H749" i="1"/>
  <c r="K749" i="1"/>
  <c r="L749" i="1" s="1"/>
  <c r="AB749" i="1" s="1"/>
  <c r="H750" i="1"/>
  <c r="K750" i="1"/>
  <c r="L750" i="1" s="1"/>
  <c r="AB750" i="1" s="1"/>
  <c r="H751" i="1"/>
  <c r="K751" i="1"/>
  <c r="L751" i="1" s="1"/>
  <c r="AB751" i="1" s="1"/>
  <c r="H752" i="1"/>
  <c r="K752" i="1"/>
  <c r="L752" i="1" s="1"/>
  <c r="H753" i="1"/>
  <c r="K753" i="1"/>
  <c r="L753" i="1" s="1"/>
  <c r="AB753" i="1" s="1"/>
  <c r="H754" i="1"/>
  <c r="K754" i="1"/>
  <c r="L754" i="1" s="1"/>
  <c r="AB754" i="1" s="1"/>
  <c r="H755" i="1"/>
  <c r="K755" i="1"/>
  <c r="H756" i="1"/>
  <c r="K756" i="1"/>
  <c r="L756" i="1" s="1"/>
  <c r="H757" i="1"/>
  <c r="K757" i="1"/>
  <c r="L757" i="1" s="1"/>
  <c r="H758" i="1"/>
  <c r="K758" i="1"/>
  <c r="L758" i="1" s="1"/>
  <c r="H759" i="1"/>
  <c r="K759" i="1"/>
  <c r="L759" i="1" s="1"/>
  <c r="AB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AB772" i="1" s="1"/>
  <c r="H773" i="1"/>
  <c r="K773" i="1"/>
  <c r="L773" i="1" s="1"/>
  <c r="AB773" i="1" s="1"/>
  <c r="H774" i="1"/>
  <c r="K774" i="1"/>
  <c r="L774" i="1" s="1"/>
  <c r="AB774" i="1" s="1"/>
  <c r="H775" i="1"/>
  <c r="K775" i="1"/>
  <c r="H776" i="1"/>
  <c r="K776" i="1"/>
  <c r="L776" i="1" s="1"/>
  <c r="H777" i="1"/>
  <c r="L777" i="1"/>
  <c r="H778" i="1"/>
  <c r="K778" i="1"/>
  <c r="L778" i="1" s="1"/>
  <c r="AB778" i="1" s="1"/>
  <c r="H779" i="1"/>
  <c r="K779" i="1"/>
  <c r="L779" i="1" s="1"/>
  <c r="AB779" i="1" s="1"/>
  <c r="H780" i="1"/>
  <c r="K780" i="1"/>
  <c r="L780" i="1" s="1"/>
  <c r="AB780" i="1" s="1"/>
  <c r="H781" i="1"/>
  <c r="K781" i="1"/>
  <c r="L781" i="1" s="1"/>
  <c r="AB781" i="1" s="1"/>
  <c r="H782" i="1"/>
  <c r="L782" i="1"/>
  <c r="AB782" i="1" s="1"/>
  <c r="H783" i="1"/>
  <c r="K783" i="1"/>
  <c r="L783" i="1" s="1"/>
  <c r="AB783" i="1" s="1"/>
  <c r="H784" i="1"/>
  <c r="K784" i="1"/>
  <c r="L784" i="1" s="1"/>
  <c r="AB784" i="1" s="1"/>
  <c r="H785" i="1"/>
  <c r="K785" i="1"/>
  <c r="L785" i="1" s="1"/>
  <c r="AB785" i="1" s="1"/>
  <c r="H786" i="1"/>
  <c r="K786" i="1"/>
  <c r="L786" i="1" s="1"/>
  <c r="AB786" i="1" s="1"/>
  <c r="H787" i="1"/>
  <c r="K787" i="1"/>
  <c r="L787" i="1" s="1"/>
  <c r="AB787" i="1" s="1"/>
  <c r="H788" i="1"/>
  <c r="K788" i="1"/>
  <c r="L788" i="1" s="1"/>
  <c r="H789" i="1"/>
  <c r="K789" i="1"/>
  <c r="L789" i="1" s="1"/>
  <c r="AB789" i="1" s="1"/>
  <c r="H790" i="1"/>
  <c r="K790" i="1"/>
  <c r="L790" i="1" s="1"/>
  <c r="AB790" i="1" s="1"/>
  <c r="H791" i="1"/>
  <c r="K791" i="1"/>
  <c r="L791" i="1" s="1"/>
  <c r="H792" i="1"/>
  <c r="K792" i="1"/>
  <c r="H793" i="1"/>
  <c r="K793" i="1"/>
  <c r="L793" i="1" s="1"/>
  <c r="AB793" i="1" s="1"/>
  <c r="H794" i="1"/>
  <c r="K794" i="1"/>
  <c r="L794" i="1" s="1"/>
  <c r="H795" i="1"/>
  <c r="K795" i="1"/>
  <c r="L795" i="1" s="1"/>
  <c r="AB795" i="1" s="1"/>
  <c r="H796" i="1"/>
  <c r="K796" i="1"/>
  <c r="L796" i="1" s="1"/>
  <c r="AB796" i="1" s="1"/>
  <c r="H797" i="1"/>
  <c r="K797" i="1"/>
  <c r="L797" i="1" s="1"/>
  <c r="AB797" i="1" s="1"/>
  <c r="H798" i="1"/>
  <c r="L798" i="1"/>
  <c r="AB798" i="1" s="1"/>
  <c r="H799" i="1"/>
  <c r="K799" i="1"/>
  <c r="L799" i="1" s="1"/>
  <c r="AB799" i="1" s="1"/>
  <c r="H800" i="1"/>
  <c r="K800" i="1"/>
  <c r="L800" i="1" s="1"/>
  <c r="AB800" i="1" s="1"/>
  <c r="H801" i="1"/>
  <c r="K801" i="1"/>
  <c r="L801" i="1" s="1"/>
  <c r="AB801" i="1" s="1"/>
  <c r="H802" i="1"/>
  <c r="K802" i="1"/>
  <c r="L802" i="1" s="1"/>
  <c r="AB802" i="1" s="1"/>
  <c r="H803" i="1"/>
  <c r="K803" i="1"/>
  <c r="L803" i="1" s="1"/>
  <c r="AB803" i="1" s="1"/>
  <c r="H804" i="1"/>
  <c r="K804" i="1"/>
  <c r="L804" i="1" s="1"/>
  <c r="AB804" i="1" s="1"/>
  <c r="H805" i="1"/>
  <c r="K805" i="1"/>
  <c r="L805" i="1" s="1"/>
  <c r="AB805" i="1" s="1"/>
  <c r="H806" i="1"/>
  <c r="K806" i="1"/>
  <c r="L806" i="1" s="1"/>
  <c r="AB806" i="1" s="1"/>
  <c r="H807" i="1"/>
  <c r="K807" i="1"/>
  <c r="L807" i="1" s="1"/>
  <c r="AB807" i="1" s="1"/>
  <c r="H808" i="1"/>
  <c r="K808" i="1"/>
  <c r="H809" i="1"/>
  <c r="K809" i="1"/>
  <c r="L809" i="1" s="1"/>
  <c r="AB809" i="1" s="1"/>
  <c r="H810" i="1"/>
  <c r="K810" i="1"/>
  <c r="L810" i="1" s="1"/>
  <c r="AB810" i="1" s="1"/>
  <c r="H811" i="1"/>
  <c r="K811" i="1"/>
  <c r="L811" i="1" s="1"/>
  <c r="AB811" i="1" s="1"/>
  <c r="H812" i="1"/>
  <c r="L812" i="1"/>
  <c r="AB812" i="1" s="1"/>
  <c r="H813" i="1"/>
  <c r="K813" i="1"/>
  <c r="L813" i="1" s="1"/>
  <c r="AB813" i="1" s="1"/>
  <c r="H814" i="1"/>
  <c r="K814" i="1"/>
  <c r="L814" i="1" s="1"/>
  <c r="AB814" i="1" s="1"/>
  <c r="H815" i="1"/>
  <c r="K815" i="1"/>
  <c r="L815" i="1" s="1"/>
  <c r="AB815" i="1" s="1"/>
  <c r="H816" i="1"/>
  <c r="K816" i="1"/>
  <c r="L816" i="1" s="1"/>
  <c r="AB816" i="1" s="1"/>
  <c r="H817" i="1"/>
  <c r="K817" i="1"/>
  <c r="L817" i="1" s="1"/>
  <c r="AB817" i="1" s="1"/>
  <c r="H818" i="1"/>
  <c r="K818" i="1"/>
  <c r="L818" i="1" s="1"/>
  <c r="AB818" i="1" s="1"/>
  <c r="H819" i="1"/>
  <c r="K819" i="1"/>
  <c r="L819" i="1" s="1"/>
  <c r="AB819" i="1" s="1"/>
  <c r="H820" i="1"/>
  <c r="K820" i="1"/>
  <c r="L820" i="1" s="1"/>
  <c r="AB820" i="1" s="1"/>
  <c r="H821" i="1"/>
  <c r="K821" i="1"/>
  <c r="L821" i="1" s="1"/>
  <c r="AB821" i="1" s="1"/>
  <c r="H822" i="1"/>
  <c r="K822" i="1"/>
  <c r="L822" i="1" s="1"/>
  <c r="AB822" i="1" s="1"/>
  <c r="H823" i="1"/>
  <c r="K823" i="1"/>
  <c r="L823" i="1" s="1"/>
  <c r="AB823" i="1" s="1"/>
  <c r="H824" i="1"/>
  <c r="K824" i="1"/>
  <c r="L824" i="1" s="1"/>
  <c r="AB824" i="1" s="1"/>
  <c r="H825" i="1"/>
  <c r="K825" i="1"/>
  <c r="L825" i="1" s="1"/>
  <c r="H826" i="1"/>
  <c r="K826" i="1"/>
  <c r="L826" i="1" s="1"/>
  <c r="AB826" i="1" s="1"/>
  <c r="H827" i="1"/>
  <c r="K827" i="1"/>
  <c r="L827" i="1" s="1"/>
  <c r="AB827" i="1" s="1"/>
  <c r="H828" i="1"/>
  <c r="K828" i="1"/>
  <c r="H829" i="1"/>
  <c r="K829" i="1"/>
  <c r="L829" i="1" s="1"/>
  <c r="AB829" i="1" s="1"/>
  <c r="H830" i="1"/>
  <c r="K830" i="1"/>
  <c r="L830" i="1" s="1"/>
  <c r="AB830" i="1" s="1"/>
  <c r="H831" i="1"/>
  <c r="K831" i="1"/>
  <c r="L831" i="1" s="1"/>
  <c r="AB831" i="1" s="1"/>
  <c r="H832" i="1"/>
  <c r="K832" i="1"/>
  <c r="L832" i="1" s="1"/>
  <c r="AB832" i="1" s="1"/>
  <c r="H833" i="1"/>
  <c r="K833" i="1"/>
  <c r="L833" i="1" s="1"/>
  <c r="AB833" i="1" s="1"/>
  <c r="H834" i="1"/>
  <c r="K834" i="1"/>
  <c r="L834" i="1" s="1"/>
  <c r="AB834" i="1" s="1"/>
  <c r="H835" i="1"/>
  <c r="K835" i="1"/>
  <c r="L835" i="1" s="1"/>
  <c r="AB835" i="1" s="1"/>
  <c r="H836" i="1"/>
  <c r="K836" i="1"/>
  <c r="L836" i="1" s="1"/>
  <c r="AB836" i="1" s="1"/>
  <c r="H837" i="1"/>
  <c r="K837" i="1"/>
  <c r="L837" i="1" s="1"/>
  <c r="AB837" i="1" s="1"/>
  <c r="H838" i="1"/>
  <c r="K838" i="1"/>
  <c r="L838" i="1" s="1"/>
  <c r="AB838" i="1" s="1"/>
  <c r="H839" i="1"/>
  <c r="K839" i="1"/>
  <c r="L839" i="1" s="1"/>
  <c r="AB839" i="1" s="1"/>
  <c r="H840" i="1"/>
  <c r="K840" i="1"/>
  <c r="L840" i="1" s="1"/>
  <c r="AB840" i="1" s="1"/>
  <c r="H841" i="1"/>
  <c r="K841" i="1"/>
  <c r="L841" i="1" s="1"/>
  <c r="AB841" i="1" s="1"/>
  <c r="H842" i="1"/>
  <c r="K842" i="1"/>
  <c r="L842" i="1" s="1"/>
  <c r="AB842" i="1" s="1"/>
  <c r="H843" i="1"/>
  <c r="K843" i="1"/>
  <c r="L843" i="1" s="1"/>
  <c r="AB843" i="1" s="1"/>
  <c r="H844" i="1"/>
  <c r="K844" i="1"/>
  <c r="L844" i="1" s="1"/>
  <c r="AB844" i="1" s="1"/>
  <c r="H845" i="1"/>
  <c r="K845" i="1"/>
  <c r="L845" i="1" s="1"/>
  <c r="AB845" i="1" s="1"/>
  <c r="H846" i="1"/>
  <c r="K846" i="1"/>
  <c r="L846" i="1" s="1"/>
  <c r="AB846" i="1" s="1"/>
  <c r="H847" i="1"/>
  <c r="K847" i="1"/>
  <c r="L847" i="1" s="1"/>
  <c r="AB847" i="1" s="1"/>
  <c r="H848" i="1"/>
  <c r="K848" i="1"/>
  <c r="L848" i="1" s="1"/>
  <c r="AB848" i="1" s="1"/>
  <c r="H849" i="1"/>
  <c r="K849" i="1"/>
  <c r="L849" i="1" s="1"/>
  <c r="AB849" i="1" s="1"/>
  <c r="H850" i="1"/>
  <c r="K850" i="1"/>
  <c r="L850" i="1" s="1"/>
  <c r="AB850" i="1" s="1"/>
  <c r="H851" i="1"/>
  <c r="K851" i="1"/>
  <c r="L851" i="1" s="1"/>
  <c r="AB851" i="1" s="1"/>
  <c r="H852" i="1"/>
  <c r="L852" i="1"/>
  <c r="AB852" i="1" s="1"/>
  <c r="H853" i="1"/>
  <c r="L853" i="1"/>
  <c r="AB853" i="1" s="1"/>
  <c r="H854" i="1"/>
  <c r="L854" i="1"/>
  <c r="AB854" i="1" s="1"/>
  <c r="H855" i="1"/>
  <c r="L855" i="1"/>
  <c r="AB855" i="1" s="1"/>
  <c r="H856" i="1"/>
  <c r="K856" i="1"/>
  <c r="L856" i="1" s="1"/>
  <c r="AB856" i="1" s="1"/>
  <c r="H857" i="1"/>
  <c r="K857" i="1"/>
  <c r="L857" i="1" s="1"/>
  <c r="AB857" i="1" s="1"/>
  <c r="H859" i="1"/>
  <c r="L859" i="1"/>
  <c r="AB859" i="1" s="1"/>
  <c r="H860" i="1"/>
  <c r="K860" i="1"/>
  <c r="L860" i="1" s="1"/>
  <c r="AB860" i="1" s="1"/>
  <c r="H861" i="1"/>
  <c r="K861" i="1"/>
  <c r="L861" i="1" s="1"/>
  <c r="AB861" i="1" s="1"/>
  <c r="H862" i="1"/>
  <c r="K862" i="1"/>
  <c r="L862" i="1" s="1"/>
  <c r="AB862" i="1" s="1"/>
  <c r="H863" i="1"/>
  <c r="K863" i="1"/>
  <c r="L863" i="1" s="1"/>
  <c r="AB863" i="1" s="1"/>
  <c r="H864" i="1"/>
  <c r="K864" i="1"/>
  <c r="L864" i="1" s="1"/>
  <c r="AB864" i="1" s="1"/>
  <c r="H865" i="1"/>
  <c r="K865" i="1"/>
  <c r="L865" i="1" s="1"/>
  <c r="AB865" i="1" s="1"/>
  <c r="H866" i="1"/>
  <c r="K866" i="1"/>
  <c r="L866" i="1" s="1"/>
  <c r="AB866" i="1" s="1"/>
  <c r="H867" i="1"/>
  <c r="K867" i="1"/>
  <c r="L867" i="1" s="1"/>
  <c r="AB867" i="1" s="1"/>
  <c r="H868" i="1"/>
  <c r="K868" i="1"/>
  <c r="L868" i="1" s="1"/>
  <c r="AB868" i="1" s="1"/>
  <c r="H869" i="1"/>
  <c r="K869" i="1"/>
  <c r="L869" i="1" s="1"/>
  <c r="AB869" i="1" s="1"/>
  <c r="H870" i="1"/>
  <c r="K870" i="1"/>
  <c r="L870" i="1" s="1"/>
  <c r="AB870" i="1" s="1"/>
  <c r="H871" i="1"/>
  <c r="K871" i="1"/>
  <c r="L871" i="1" s="1"/>
  <c r="AB871" i="1" s="1"/>
  <c r="H872" i="1"/>
  <c r="K872" i="1"/>
  <c r="L872" i="1" s="1"/>
  <c r="AB872" i="1" s="1"/>
  <c r="H873" i="1"/>
  <c r="K873" i="1"/>
  <c r="L873" i="1" s="1"/>
  <c r="AB873" i="1" s="1"/>
  <c r="H874" i="1"/>
  <c r="K874" i="1"/>
  <c r="L874" i="1" s="1"/>
  <c r="AB874" i="1" s="1"/>
  <c r="H875" i="1"/>
  <c r="K875" i="1"/>
  <c r="L875" i="1" s="1"/>
  <c r="AB875" i="1" s="1"/>
  <c r="H876" i="1"/>
  <c r="K876" i="1"/>
  <c r="L876" i="1" s="1"/>
  <c r="AB876" i="1" s="1"/>
  <c r="H877" i="1"/>
  <c r="K877" i="1"/>
  <c r="L877" i="1" s="1"/>
  <c r="AB877" i="1" s="1"/>
  <c r="H878" i="1"/>
  <c r="K878" i="1"/>
  <c r="L878" i="1" s="1"/>
  <c r="AB878" i="1" s="1"/>
  <c r="K879" i="1"/>
  <c r="L879" i="1" s="1"/>
  <c r="K880" i="1"/>
  <c r="L880" i="1" s="1"/>
  <c r="AB880" i="1" s="1"/>
  <c r="AB915" i="1" l="1"/>
  <c r="AB25" i="1"/>
  <c r="AB21" i="1"/>
  <c r="AB17" i="1"/>
  <c r="AB13" i="1"/>
  <c r="AB887" i="1"/>
  <c r="AB899" i="1"/>
  <c r="AB15" i="1"/>
  <c r="AB11" i="1"/>
  <c r="AB7" i="1"/>
  <c r="AB879" i="1"/>
  <c r="AB905" i="1"/>
  <c r="AB911" i="1"/>
  <c r="AB917" i="1"/>
  <c r="L728" i="3"/>
  <c r="L720" i="3"/>
  <c r="L729" i="3"/>
  <c r="AB589" i="1"/>
  <c r="AB906" i="1"/>
  <c r="AB912" i="1"/>
  <c r="AB918" i="1"/>
  <c r="AB9" i="1"/>
  <c r="AB886" i="1"/>
  <c r="AB571" i="1"/>
  <c r="AB881" i="1"/>
  <c r="AB30" i="1"/>
  <c r="AB26" i="1"/>
  <c r="AB22" i="1"/>
  <c r="AB18" i="1"/>
  <c r="AB907" i="1"/>
  <c r="AB913" i="1"/>
  <c r="AB2" i="1"/>
  <c r="AB898" i="1"/>
  <c r="AB904" i="1"/>
  <c r="AB910" i="1"/>
  <c r="AB916" i="1"/>
  <c r="K763" i="3"/>
  <c r="L763" i="3" s="1"/>
  <c r="K762" i="3"/>
  <c r="L762" i="3" s="1"/>
  <c r="AB580" i="1"/>
  <c r="K765" i="3"/>
  <c r="L765" i="3" s="1"/>
  <c r="K764" i="3"/>
  <c r="L764" i="3" s="1"/>
  <c r="L384" i="3"/>
  <c r="L736" i="3"/>
  <c r="L705" i="3"/>
  <c r="L722" i="3"/>
  <c r="L151" i="3"/>
  <c r="L748" i="3"/>
  <c r="L731" i="3"/>
  <c r="L677" i="3"/>
  <c r="L666" i="3"/>
  <c r="L721" i="3"/>
  <c r="L740" i="3"/>
  <c r="L678" i="3"/>
  <c r="L725" i="3"/>
  <c r="L742" i="3"/>
  <c r="L724" i="3"/>
  <c r="L667" i="3"/>
  <c r="L745" i="3"/>
  <c r="L718" i="3"/>
  <c r="L734" i="3"/>
  <c r="L741" i="3"/>
  <c r="AB720" i="1"/>
  <c r="AB890" i="1"/>
  <c r="AB494" i="1"/>
  <c r="AB414" i="1"/>
  <c r="AB891" i="1"/>
  <c r="AB377" i="1"/>
  <c r="AB421" i="1"/>
  <c r="AB389" i="1"/>
  <c r="AB12" i="1"/>
  <c r="AB8" i="1"/>
  <c r="AB3" i="1"/>
  <c r="AB894" i="1"/>
  <c r="AB416" i="1"/>
  <c r="AB368" i="1"/>
  <c r="AB479" i="1"/>
  <c r="AB391" i="1"/>
  <c r="AB387" i="1"/>
  <c r="K761" i="3"/>
  <c r="L761" i="3" s="1"/>
  <c r="AB517" i="1"/>
  <c r="AB513" i="1"/>
  <c r="AB501" i="1"/>
  <c r="AB497" i="1"/>
  <c r="AB489" i="1"/>
  <c r="AB485" i="1"/>
  <c r="AB481" i="1"/>
  <c r="AB477" i="1"/>
  <c r="AB461" i="1"/>
  <c r="AB457" i="1"/>
  <c r="AB453" i="1"/>
  <c r="AB449" i="1"/>
  <c r="AB441" i="1"/>
  <c r="AB437" i="1"/>
  <c r="AB433" i="1"/>
  <c r="AB429" i="1"/>
  <c r="AB425" i="1"/>
  <c r="AB409" i="1"/>
  <c r="AB401" i="1"/>
  <c r="AB393" i="1"/>
  <c r="AB373" i="1"/>
  <c r="AB365" i="1"/>
  <c r="AB357" i="1"/>
  <c r="AB512" i="1"/>
  <c r="AB508" i="1"/>
  <c r="AB500" i="1"/>
  <c r="AB496" i="1"/>
  <c r="AB492" i="1"/>
  <c r="AB484" i="1"/>
  <c r="AB480" i="1"/>
  <c r="AB476" i="1"/>
  <c r="AB468" i="1"/>
  <c r="AB460" i="1"/>
  <c r="AB456" i="1"/>
  <c r="AB452" i="1"/>
  <c r="AB448" i="1"/>
  <c r="AB444" i="1"/>
  <c r="AB440" i="1"/>
  <c r="AB436" i="1"/>
  <c r="AB432" i="1"/>
  <c r="AB428" i="1"/>
  <c r="AB424" i="1"/>
  <c r="AB420" i="1"/>
  <c r="AB412" i="1"/>
  <c r="AB408" i="1"/>
  <c r="AB404" i="1"/>
  <c r="AB400" i="1"/>
  <c r="AB396" i="1"/>
  <c r="AB392" i="1"/>
  <c r="AB388" i="1"/>
  <c r="AB384" i="1"/>
  <c r="AB380" i="1"/>
  <c r="AB376" i="1"/>
  <c r="AB372" i="1"/>
  <c r="AB364" i="1"/>
  <c r="AB360" i="1"/>
  <c r="AB356" i="1"/>
  <c r="AB352" i="1"/>
  <c r="AB348" i="1"/>
  <c r="K757" i="3"/>
  <c r="L757" i="3" s="1"/>
  <c r="AB516" i="1"/>
  <c r="AB504" i="1"/>
  <c r="AB488" i="1"/>
  <c r="AB472" i="1"/>
  <c r="AB464" i="1"/>
  <c r="K756" i="3"/>
  <c r="L756" i="3" s="1"/>
  <c r="K755" i="3"/>
  <c r="L755" i="3" s="1"/>
  <c r="AB511" i="1"/>
  <c r="AB503" i="1"/>
  <c r="AB495" i="1"/>
  <c r="AB475" i="1"/>
  <c r="AB459" i="1"/>
  <c r="AB451" i="1"/>
  <c r="AB439" i="1"/>
  <c r="AB435" i="1"/>
  <c r="AB427" i="1"/>
  <c r="AB423" i="1"/>
  <c r="AB419" i="1"/>
  <c r="AB411" i="1"/>
  <c r="AB407" i="1"/>
  <c r="AB403" i="1"/>
  <c r="AB399" i="1"/>
  <c r="AB383" i="1"/>
  <c r="AB375" i="1"/>
  <c r="AB367" i="1"/>
  <c r="AB359" i="1"/>
  <c r="AB355" i="1"/>
  <c r="AB351" i="1"/>
  <c r="AB347" i="1"/>
  <c r="K754" i="3"/>
  <c r="L754" i="3" s="1"/>
  <c r="AB515" i="1"/>
  <c r="AB507" i="1"/>
  <c r="AB499" i="1"/>
  <c r="AB491" i="1"/>
  <c r="AB487" i="1"/>
  <c r="AB483" i="1"/>
  <c r="AB471" i="1"/>
  <c r="AB467" i="1"/>
  <c r="AB463" i="1"/>
  <c r="AB455" i="1"/>
  <c r="AB447" i="1"/>
  <c r="AB443" i="1"/>
  <c r="AB431" i="1"/>
  <c r="AB415" i="1"/>
  <c r="AB395" i="1"/>
  <c r="AB379" i="1"/>
  <c r="AB371" i="1"/>
  <c r="AB363" i="1"/>
  <c r="AB920" i="1"/>
  <c r="AB659" i="1"/>
  <c r="K753" i="3"/>
  <c r="L753" i="3" s="1"/>
  <c r="AB14" i="1"/>
  <c r="AB10" i="1"/>
  <c r="AB6" i="1"/>
  <c r="AB919" i="1"/>
  <c r="K752" i="3"/>
  <c r="L752" i="3" s="1"/>
  <c r="AB518" i="1"/>
  <c r="AB514" i="1"/>
  <c r="AB510" i="1"/>
  <c r="AB506" i="1"/>
  <c r="AB486" i="1"/>
  <c r="AB470" i="1"/>
  <c r="AB466" i="1"/>
  <c r="AB462" i="1"/>
  <c r="AB458" i="1"/>
  <c r="AB454" i="1"/>
  <c r="AB450" i="1"/>
  <c r="AB446" i="1"/>
  <c r="AB442" i="1"/>
  <c r="AB438" i="1"/>
  <c r="AB434" i="1"/>
  <c r="AB430" i="1"/>
  <c r="AB426" i="1"/>
  <c r="AB422" i="1"/>
  <c r="AB418" i="1"/>
  <c r="AB410" i="1"/>
  <c r="AB406" i="1"/>
  <c r="AB402" i="1"/>
  <c r="AB398" i="1"/>
  <c r="AB394" i="1"/>
  <c r="AB390" i="1"/>
  <c r="AB386" i="1"/>
  <c r="AB382" i="1"/>
  <c r="AB378" i="1"/>
  <c r="AB374" i="1"/>
  <c r="AB370" i="1"/>
  <c r="AB366" i="1"/>
  <c r="AB362" i="1"/>
  <c r="AB358" i="1"/>
  <c r="AB354" i="1"/>
  <c r="AB350" i="1"/>
  <c r="AB650" i="1"/>
  <c r="K751" i="3"/>
  <c r="L751" i="3" s="1"/>
  <c r="AB502" i="1"/>
  <c r="AB498" i="1"/>
  <c r="AB490" i="1"/>
  <c r="AB482" i="1"/>
  <c r="AB478" i="1"/>
  <c r="AB474" i="1"/>
  <c r="AB577" i="1"/>
  <c r="AB5" i="1"/>
  <c r="K750" i="3"/>
  <c r="L750" i="3" s="1"/>
  <c r="K760" i="3"/>
  <c r="L760" i="3" s="1"/>
  <c r="AB693" i="1"/>
  <c r="AB741" i="1"/>
  <c r="AB519" i="1"/>
  <c r="W794" i="1"/>
  <c r="K759" i="3"/>
  <c r="L759" i="3" s="1"/>
  <c r="AB509" i="1"/>
  <c r="AB505" i="1"/>
  <c r="AB493" i="1"/>
  <c r="AB473" i="1"/>
  <c r="AB469" i="1"/>
  <c r="AB465" i="1"/>
  <c r="AB445" i="1"/>
  <c r="AB417" i="1"/>
  <c r="AB413" i="1"/>
  <c r="AB405" i="1"/>
  <c r="AB397" i="1"/>
  <c r="AB385" i="1"/>
  <c r="AB381" i="1"/>
  <c r="AB369" i="1"/>
  <c r="AB361" i="1"/>
  <c r="AB353" i="1"/>
  <c r="AB349" i="1"/>
  <c r="AB323" i="1"/>
  <c r="K758" i="3"/>
  <c r="L758" i="3" s="1"/>
  <c r="L182" i="3"/>
  <c r="L399" i="3"/>
  <c r="L309" i="3"/>
  <c r="L619" i="3"/>
  <c r="L209" i="3"/>
  <c r="L166" i="3"/>
  <c r="AB825" i="1"/>
  <c r="AB791" i="1"/>
  <c r="AB756" i="1"/>
  <c r="AB761" i="1"/>
  <c r="AB777" i="1"/>
  <c r="AB788" i="1"/>
  <c r="AB768" i="1"/>
  <c r="AB770" i="1"/>
  <c r="AB765" i="1"/>
  <c r="AB764" i="1"/>
  <c r="AB769" i="1"/>
  <c r="AB771" i="1"/>
  <c r="AB776" i="1"/>
  <c r="AB752" i="1"/>
  <c r="AB758" i="1"/>
  <c r="AB757" i="1"/>
  <c r="AB767" i="1"/>
  <c r="AB766" i="1"/>
  <c r="AB763" i="1"/>
  <c r="AB762" i="1"/>
  <c r="AB794" i="1"/>
  <c r="AA877" i="1"/>
  <c r="AA817" i="1"/>
  <c r="AA745" i="1"/>
  <c r="AA721" i="1"/>
  <c r="AA697" i="1"/>
  <c r="AA673" i="1"/>
  <c r="AA661" i="1"/>
  <c r="AA649" i="1"/>
  <c r="AA637" i="1"/>
  <c r="AA625" i="1"/>
  <c r="AA577" i="1"/>
  <c r="AA553" i="1"/>
  <c r="AA541" i="1"/>
  <c r="AA529" i="1"/>
  <c r="AA493" i="1"/>
  <c r="AA469" i="1"/>
  <c r="AA457" i="1"/>
  <c r="AA445" i="1"/>
  <c r="AA433" i="1"/>
  <c r="AA385" i="1"/>
  <c r="AA373" i="1"/>
  <c r="AA349" i="1"/>
  <c r="AA313" i="1"/>
  <c r="AA289" i="1"/>
  <c r="AA265" i="1"/>
  <c r="AA253" i="1"/>
  <c r="AA241" i="1"/>
  <c r="AA205" i="1"/>
  <c r="AA193" i="1"/>
  <c r="AA169" i="1"/>
  <c r="AA145" i="1"/>
  <c r="AA133" i="1"/>
  <c r="AA121" i="1"/>
  <c r="AA109" i="1"/>
  <c r="AA97" i="1"/>
  <c r="AA25" i="1"/>
  <c r="AA13" i="1"/>
  <c r="AA876" i="1"/>
  <c r="AA840" i="1"/>
  <c r="AA828" i="1"/>
  <c r="AA792" i="1"/>
  <c r="AA768" i="1"/>
  <c r="AA732" i="1"/>
  <c r="AA672" i="1"/>
  <c r="AA636" i="1"/>
  <c r="AA624" i="1"/>
  <c r="AA564" i="1"/>
  <c r="AA552" i="1"/>
  <c r="AA528" i="1"/>
  <c r="AA504" i="1"/>
  <c r="AA492" i="1"/>
  <c r="AA480" i="1"/>
  <c r="AA468" i="1"/>
  <c r="AA456" i="1"/>
  <c r="AA432"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3" i="1"/>
  <c r="AA815" i="1"/>
  <c r="AA731" i="1"/>
  <c r="AA719" i="1"/>
  <c r="AA671" i="1"/>
  <c r="AA635" i="1"/>
  <c r="AA587" i="1"/>
  <c r="AA539" i="1"/>
  <c r="AA527" i="1"/>
  <c r="AA503" i="1"/>
  <c r="AA491" i="1"/>
  <c r="AA479" i="1"/>
  <c r="AA443" i="1"/>
  <c r="AA431" i="1"/>
  <c r="AA419"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4" i="1"/>
  <c r="AA850" i="1"/>
  <c r="AA826" i="1"/>
  <c r="AA814" i="1"/>
  <c r="AA790" i="1"/>
  <c r="AA778" i="1"/>
  <c r="AA730" i="1"/>
  <c r="AA682" i="1"/>
  <c r="AA658" i="1"/>
  <c r="AA646" i="1"/>
  <c r="AA634" i="1"/>
  <c r="AA562" i="1"/>
  <c r="AA538" i="1"/>
  <c r="AA526" i="1"/>
  <c r="AA502" i="1"/>
  <c r="AA490" i="1"/>
  <c r="AA478" i="1"/>
  <c r="AA466" i="1"/>
  <c r="AA454" i="1"/>
  <c r="AA442" i="1"/>
  <c r="AA430" i="1"/>
  <c r="AA418"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7" i="1"/>
  <c r="AA885" i="1"/>
  <c r="AA873" i="1"/>
  <c r="AA849" i="1"/>
  <c r="AA789" i="1"/>
  <c r="AA765" i="1"/>
  <c r="AA753" i="1"/>
  <c r="AA729" i="1"/>
  <c r="AA705" i="1"/>
  <c r="AA669" i="1"/>
  <c r="AA657" i="1"/>
  <c r="AA633" i="1"/>
  <c r="AA597" i="1"/>
  <c r="AA585" i="1"/>
  <c r="AA573" i="1"/>
  <c r="AA561" i="1"/>
  <c r="AA537" i="1"/>
  <c r="AA525" i="1"/>
  <c r="AA513" i="1"/>
  <c r="AA501" i="1"/>
  <c r="AA489" i="1"/>
  <c r="AA477" i="1"/>
  <c r="AA465" i="1"/>
  <c r="AA453" i="1"/>
  <c r="AA441" i="1"/>
  <c r="AA417" i="1"/>
  <c r="AA369" i="1"/>
  <c r="AA357" i="1"/>
  <c r="AA345" i="1"/>
  <c r="AA333" i="1"/>
  <c r="AA309" i="1"/>
  <c r="AA273" i="1"/>
  <c r="AA261" i="1"/>
  <c r="AA249" i="1"/>
  <c r="AA237" i="1"/>
  <c r="AA213" i="1"/>
  <c r="AA189" i="1"/>
  <c r="AA177" i="1"/>
  <c r="AA165" i="1"/>
  <c r="AA141" i="1"/>
  <c r="AA117" i="1"/>
  <c r="AA93" i="1"/>
  <c r="AA69" i="1"/>
  <c r="AA45" i="1"/>
  <c r="AA33" i="1"/>
  <c r="AA21" i="1"/>
  <c r="AA9" i="1"/>
  <c r="AA920" i="1"/>
  <c r="AA908" i="1"/>
  <c r="AA872" i="1"/>
  <c r="AA860" i="1"/>
  <c r="AA848" i="1"/>
  <c r="AA836" i="1"/>
  <c r="AA824" i="1"/>
  <c r="AA812" i="1"/>
  <c r="AA788" i="1"/>
  <c r="AA764" i="1"/>
  <c r="AA728" i="1"/>
  <c r="AA716" i="1"/>
  <c r="AA668" i="1"/>
  <c r="AA656" i="1"/>
  <c r="AA644" i="1"/>
  <c r="AA632" i="1"/>
  <c r="AA620" i="1"/>
  <c r="AA608" i="1"/>
  <c r="AA596" i="1"/>
  <c r="AA584" i="1"/>
  <c r="AA572" i="1"/>
  <c r="AA560" i="1"/>
  <c r="AA536" i="1"/>
  <c r="AA524" i="1"/>
  <c r="AA512" i="1"/>
  <c r="AA500" i="1"/>
  <c r="AA452" i="1"/>
  <c r="AA440" i="1"/>
  <c r="AA428"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9" i="1"/>
  <c r="AA871" i="1"/>
  <c r="AA859" i="1"/>
  <c r="AA847" i="1"/>
  <c r="AA835" i="1"/>
  <c r="AA787" i="1"/>
  <c r="AA775" i="1"/>
  <c r="AA763" i="1"/>
  <c r="AA751" i="1"/>
  <c r="AA727" i="1"/>
  <c r="AA679" i="1"/>
  <c r="AA655" i="1"/>
  <c r="AA643" i="1"/>
  <c r="AA631" i="1"/>
  <c r="AA619" i="1"/>
  <c r="AA595" i="1"/>
  <c r="AA571" i="1"/>
  <c r="AA547" i="1"/>
  <c r="AA535" i="1"/>
  <c r="AA523" i="1"/>
  <c r="AA511" i="1"/>
  <c r="AA499" i="1"/>
  <c r="AA475" i="1"/>
  <c r="AA463" i="1"/>
  <c r="AA451" i="1"/>
  <c r="AA439" i="1"/>
  <c r="AA427" i="1"/>
  <c r="AA403" i="1"/>
  <c r="AA379" i="1"/>
  <c r="AA343" i="1"/>
  <c r="AA331" i="1"/>
  <c r="AA319" i="1"/>
  <c r="AA307" i="1"/>
  <c r="AA295" i="1"/>
  <c r="AA283" i="1"/>
  <c r="AA271" i="1"/>
  <c r="AA259" i="1"/>
  <c r="AA235" i="1"/>
  <c r="AA223" i="1"/>
  <c r="AA211" i="1"/>
  <c r="AA187" i="1"/>
  <c r="AA115" i="1"/>
  <c r="AA103" i="1"/>
  <c r="AA91" i="1"/>
  <c r="AA67" i="1"/>
  <c r="AA43" i="1"/>
  <c r="AA31" i="1"/>
  <c r="AA19" i="1"/>
  <c r="AA7" i="1"/>
  <c r="AA870" i="1"/>
  <c r="AA846" i="1"/>
  <c r="AA798" i="1"/>
  <c r="AA786" i="1"/>
  <c r="AA774" i="1"/>
  <c r="AA762" i="1"/>
  <c r="AA726" i="1"/>
  <c r="AA666" i="1"/>
  <c r="AA654" i="1"/>
  <c r="AA642" i="1"/>
  <c r="AA630" i="1"/>
  <c r="AA618" i="1"/>
  <c r="AA594" i="1"/>
  <c r="AA570" i="1"/>
  <c r="AA558" i="1"/>
  <c r="AA546" i="1"/>
  <c r="AA534" i="1"/>
  <c r="AA522" i="1"/>
  <c r="AA510" i="1"/>
  <c r="AA498" i="1"/>
  <c r="AA486" i="1"/>
  <c r="AA474" i="1"/>
  <c r="AA462" i="1"/>
  <c r="AA438" i="1"/>
  <c r="AA426" i="1"/>
  <c r="AA378" i="1"/>
  <c r="AA366" i="1"/>
  <c r="AA318" i="1"/>
  <c r="AA306" i="1"/>
  <c r="AA294" i="1"/>
  <c r="AA270" i="1"/>
  <c r="AA258" i="1"/>
  <c r="AA246" i="1"/>
  <c r="AA234" i="1"/>
  <c r="AA210" i="1"/>
  <c r="AA198" i="1"/>
  <c r="AA186" i="1"/>
  <c r="AA174" i="1"/>
  <c r="AA162" i="1"/>
  <c r="AA114" i="1"/>
  <c r="AA102" i="1"/>
  <c r="AA90" i="1"/>
  <c r="AA66" i="1"/>
  <c r="AA42" i="1"/>
  <c r="AA30" i="1"/>
  <c r="AA18" i="1"/>
  <c r="AA6" i="1"/>
  <c r="AA881" i="1"/>
  <c r="AA869" i="1"/>
  <c r="AA857" i="1"/>
  <c r="AA785" i="1"/>
  <c r="AA773" i="1"/>
  <c r="AA737" i="1"/>
  <c r="AA713" i="1"/>
  <c r="AA677" i="1"/>
  <c r="AA653" i="1"/>
  <c r="AA641" i="1"/>
  <c r="AA617" i="1"/>
  <c r="AA593" i="1"/>
  <c r="AA569" i="1"/>
  <c r="AA557" i="1"/>
  <c r="AA521" i="1"/>
  <c r="AA509" i="1"/>
  <c r="AA497" i="1"/>
  <c r="AA485" i="1"/>
  <c r="AA473" i="1"/>
  <c r="AA449" i="1"/>
  <c r="AA437" i="1"/>
  <c r="AA425" i="1"/>
  <c r="AA353" i="1"/>
  <c r="AA305" i="1"/>
  <c r="AA293" i="1"/>
  <c r="AA281" i="1"/>
  <c r="AA269" i="1"/>
  <c r="AA245" i="1"/>
  <c r="AA221" i="1"/>
  <c r="AA197" i="1"/>
  <c r="AA173" i="1"/>
  <c r="AA149" i="1"/>
  <c r="AA125" i="1"/>
  <c r="AA101" i="1"/>
  <c r="AA89" i="1"/>
  <c r="AA77" i="1"/>
  <c r="AA65" i="1"/>
  <c r="AA41" i="1"/>
  <c r="AA29" i="1"/>
  <c r="AA17" i="1"/>
  <c r="AA5" i="1"/>
  <c r="AA916" i="1"/>
  <c r="AA880" i="1"/>
  <c r="AA868" i="1"/>
  <c r="AA784" i="1"/>
  <c r="AA772" i="1"/>
  <c r="AA760" i="1"/>
  <c r="AA748" i="1"/>
  <c r="AA712" i="1"/>
  <c r="AA676" i="1"/>
  <c r="AA652" i="1"/>
  <c r="AA628" i="1"/>
  <c r="AA616" i="1"/>
  <c r="AA604" i="1"/>
  <c r="AA592" i="1"/>
  <c r="AA568" i="1"/>
  <c r="AA556" i="1"/>
  <c r="AA532" i="1"/>
  <c r="AA520" i="1"/>
  <c r="AA508" i="1"/>
  <c r="AA496" i="1"/>
  <c r="AA484" i="1"/>
  <c r="AA472" i="1"/>
  <c r="AA460" i="1"/>
  <c r="AA448" i="1"/>
  <c r="AA436" i="1"/>
  <c r="AA424"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5" i="1"/>
  <c r="AA879" i="1"/>
  <c r="AA867" i="1"/>
  <c r="AA843" i="1"/>
  <c r="AA831" i="1"/>
  <c r="AA819" i="1"/>
  <c r="AA771" i="1"/>
  <c r="AA747" i="1"/>
  <c r="AA723" i="1"/>
  <c r="AA711" i="1"/>
  <c r="AA699" i="1"/>
  <c r="AA651" i="1"/>
  <c r="AA639" i="1"/>
  <c r="AA627" i="1"/>
  <c r="AA615" i="1"/>
  <c r="AA603" i="1"/>
  <c r="AA543" i="1"/>
  <c r="AA531" i="1"/>
  <c r="AA507" i="1"/>
  <c r="AA495" i="1"/>
  <c r="AA483" i="1"/>
  <c r="AA471" i="1"/>
  <c r="AA459" i="1"/>
  <c r="AA435" i="1"/>
  <c r="AA423"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4" i="1"/>
  <c r="AA878" i="1"/>
  <c r="AA830" i="1"/>
  <c r="AA782" i="1"/>
  <c r="AA674" i="1"/>
  <c r="AA638" i="1"/>
  <c r="AA626" i="1"/>
  <c r="AA602" i="1"/>
  <c r="AA554" i="1"/>
  <c r="AA542" i="1"/>
  <c r="AA530" i="1"/>
  <c r="AA518" i="1"/>
  <c r="AA506" i="1"/>
  <c r="AA494" i="1"/>
  <c r="AA482" i="1"/>
  <c r="AA470" i="1"/>
  <c r="AA446" i="1"/>
  <c r="AA434" i="1"/>
  <c r="AA422"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2" i="1"/>
  <c r="AA922" i="1" s="1"/>
  <c r="T892" i="1"/>
  <c r="AA892" i="1" s="1"/>
  <c r="W867" i="1"/>
  <c r="U867" i="1"/>
  <c r="W869" i="1"/>
  <c r="W868"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1"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1"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8" i="1"/>
  <c r="X428" i="1" s="1"/>
  <c r="W89" i="1"/>
  <c r="X89" i="1" s="1"/>
  <c r="B581" i="3" s="1"/>
  <c r="W139" i="1"/>
  <c r="X139" i="1" s="1"/>
  <c r="U429" i="1"/>
  <c r="I429" i="1" s="1"/>
  <c r="U10" i="1"/>
  <c r="I10" i="1" s="1"/>
  <c r="W170" i="1"/>
  <c r="X170" i="1" s="1"/>
  <c r="W11" i="1"/>
  <c r="X11" i="1" s="1"/>
  <c r="U121" i="1"/>
  <c r="U489" i="1"/>
  <c r="I489" i="1" s="1"/>
  <c r="W22" i="1"/>
  <c r="X22" i="1" s="1"/>
  <c r="W372" i="1"/>
  <c r="X372" i="1" s="1"/>
  <c r="W737" i="1"/>
  <c r="X737" i="1" s="1"/>
  <c r="B656" i="3"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B598" i="3"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X794" i="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1" i="1"/>
  <c r="X861" i="1" s="1"/>
  <c r="U861" i="1"/>
  <c r="I861" i="1" s="1"/>
  <c r="W61" i="1"/>
  <c r="X61" i="1" s="1"/>
  <c r="U61" i="1"/>
  <c r="I61" i="1" s="1"/>
  <c r="W863" i="1"/>
  <c r="X863" i="1" s="1"/>
  <c r="B732" i="3" s="1"/>
  <c r="U863" i="1"/>
  <c r="I863" i="1" s="1"/>
  <c r="W662" i="1"/>
  <c r="X662" i="1" s="1"/>
  <c r="U662" i="1"/>
  <c r="W710" i="1"/>
  <c r="X710" i="1" s="1"/>
  <c r="U710" i="1"/>
  <c r="W760" i="1"/>
  <c r="X760" i="1" s="1"/>
  <c r="B648" i="3" s="1"/>
  <c r="U760" i="1"/>
  <c r="W806" i="1"/>
  <c r="X806" i="1" s="1"/>
  <c r="U806" i="1"/>
  <c r="W836" i="1"/>
  <c r="X836" i="1" s="1"/>
  <c r="B666" i="3" s="1"/>
  <c r="U836" i="1"/>
  <c r="I836" i="1" s="1"/>
  <c r="W512" i="1"/>
  <c r="X512" i="1" s="1"/>
  <c r="U512" i="1"/>
  <c r="I512" i="1" s="1"/>
  <c r="U5" i="1"/>
  <c r="I5" i="1" s="1"/>
  <c r="U2" i="1"/>
  <c r="I2" i="1" s="1"/>
  <c r="L704" i="1"/>
  <c r="AB704" i="1" s="1"/>
  <c r="L808" i="1"/>
  <c r="AB808" i="1" s="1"/>
  <c r="L828" i="1"/>
  <c r="AB828" i="1" s="1"/>
  <c r="L792" i="1"/>
  <c r="AB792" i="1" s="1"/>
  <c r="L755" i="1"/>
  <c r="AB755" i="1" s="1"/>
  <c r="L775" i="1"/>
  <c r="AB775" i="1" s="1"/>
  <c r="L760" i="1"/>
  <c r="AB760" i="1" s="1"/>
  <c r="L651" i="1"/>
  <c r="AB651" i="1" s="1"/>
  <c r="L122" i="1"/>
  <c r="AB122" i="1" s="1"/>
  <c r="AB922" i="1" l="1"/>
  <c r="AB892" i="1"/>
  <c r="L732" i="3"/>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B716" i="3" s="1"/>
  <c r="U737" i="1"/>
  <c r="U139" i="1"/>
  <c r="I139" i="1" s="1"/>
  <c r="U89" i="1"/>
  <c r="I89" i="1" s="1"/>
  <c r="U202" i="1"/>
  <c r="I202" i="1" s="1"/>
  <c r="W202" i="1"/>
  <c r="X202" i="1" s="1"/>
  <c r="W161" i="1"/>
  <c r="X161" i="1" s="1"/>
  <c r="U161" i="1"/>
  <c r="I161" i="1" s="1"/>
  <c r="W56" i="1"/>
  <c r="X56" i="1" s="1"/>
  <c r="U56" i="1"/>
  <c r="I56" i="1" s="1"/>
  <c r="U253" i="1"/>
  <c r="I253" i="1" s="1"/>
  <c r="W253" i="1"/>
  <c r="X253" i="1" s="1"/>
  <c r="B668" i="3" s="1"/>
  <c r="W779" i="1"/>
  <c r="X779" i="1" s="1"/>
  <c r="U779" i="1"/>
  <c r="W845" i="1"/>
  <c r="X845" i="1" s="1"/>
  <c r="U845" i="1"/>
  <c r="I845" i="1" s="1"/>
  <c r="U768" i="1"/>
  <c r="W768" i="1"/>
  <c r="X768" i="1" s="1"/>
  <c r="B640" i="3"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B615" i="3"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B643" i="3" s="1"/>
  <c r="U493" i="1"/>
  <c r="I493" i="1" s="1"/>
  <c r="W375" i="1"/>
  <c r="X375" i="1" s="1"/>
  <c r="U375" i="1"/>
  <c r="I375" i="1" s="1"/>
  <c r="W720" i="1"/>
  <c r="X720" i="1" s="1"/>
  <c r="U720" i="1"/>
  <c r="W344" i="1"/>
  <c r="X344" i="1" s="1"/>
  <c r="U344" i="1"/>
  <c r="I344" i="1" s="1"/>
  <c r="W769" i="1"/>
  <c r="X769" i="1" s="1"/>
  <c r="U769" i="1"/>
  <c r="I872" i="1"/>
  <c r="W872" i="1"/>
  <c r="X872" i="1" s="1"/>
  <c r="U520" i="1"/>
  <c r="I520" i="1" s="1"/>
  <c r="W520" i="1"/>
  <c r="X520" i="1" s="1"/>
  <c r="W649" i="1"/>
  <c r="X649" i="1" s="1"/>
  <c r="B726" i="3" s="1"/>
  <c r="U649" i="1"/>
  <c r="W756" i="1"/>
  <c r="X756" i="1" s="1"/>
  <c r="U756" i="1"/>
  <c r="W755" i="1"/>
  <c r="X755" i="1" s="1"/>
  <c r="U755" i="1"/>
  <c r="W878" i="1"/>
  <c r="X878" i="1" s="1"/>
  <c r="I878"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76" i="1"/>
  <c r="X876" i="1" s="1"/>
  <c r="I876" i="1"/>
  <c r="W683" i="1"/>
  <c r="X683" i="1" s="1"/>
  <c r="U683" i="1"/>
  <c r="W484" i="1"/>
  <c r="X484" i="1" s="1"/>
  <c r="U484" i="1"/>
  <c r="I484" i="1" s="1"/>
  <c r="W286" i="1"/>
  <c r="X286" i="1" s="1"/>
  <c r="U286" i="1"/>
  <c r="I286" i="1" s="1"/>
  <c r="W593" i="1"/>
  <c r="X593" i="1" s="1"/>
  <c r="U593" i="1"/>
  <c r="W275" i="1"/>
  <c r="X275" i="1" s="1"/>
  <c r="U275" i="1"/>
  <c r="I275" i="1" s="1"/>
  <c r="W592" i="1"/>
  <c r="X592" i="1" s="1"/>
  <c r="K772" i="3" s="1"/>
  <c r="L772" i="3" s="1"/>
  <c r="U592" i="1"/>
  <c r="W472" i="1"/>
  <c r="X472" i="1" s="1"/>
  <c r="U472" i="1"/>
  <c r="I472" i="1" s="1"/>
  <c r="W244" i="1"/>
  <c r="X244" i="1" s="1"/>
  <c r="U244" i="1"/>
  <c r="I244" i="1" s="1"/>
  <c r="U641" i="1"/>
  <c r="W641" i="1"/>
  <c r="X641" i="1" s="1"/>
  <c r="U640" i="1"/>
  <c r="W640" i="1"/>
  <c r="X640" i="1" s="1"/>
  <c r="W767" i="1"/>
  <c r="X767" i="1" s="1"/>
  <c r="U767" i="1"/>
  <c r="W870" i="1"/>
  <c r="X870" i="1" s="1"/>
  <c r="I870" i="1"/>
  <c r="W879" i="1"/>
  <c r="X879" i="1" s="1"/>
  <c r="I879" i="1"/>
  <c r="W637" i="1"/>
  <c r="X637" i="1" s="1"/>
  <c r="U637" i="1"/>
  <c r="W781" i="1"/>
  <c r="X781" i="1" s="1"/>
  <c r="U781" i="1"/>
  <c r="W476" i="1"/>
  <c r="X476" i="1" s="1"/>
  <c r="U476" i="1"/>
  <c r="I476" i="1" s="1"/>
  <c r="W248" i="1"/>
  <c r="X248" i="1" s="1"/>
  <c r="U248" i="1"/>
  <c r="I248" i="1" s="1"/>
  <c r="W8" i="1"/>
  <c r="X8" i="1" s="1"/>
  <c r="U8" i="1"/>
  <c r="I8" i="1" s="1"/>
  <c r="W713" i="1"/>
  <c r="X713" i="1" s="1"/>
  <c r="U713" i="1"/>
  <c r="W505" i="1"/>
  <c r="X505" i="1" s="1"/>
  <c r="U505" i="1"/>
  <c r="I505" i="1" s="1"/>
  <c r="W297" i="1"/>
  <c r="X297" i="1" s="1"/>
  <c r="U297" i="1"/>
  <c r="I297" i="1" s="1"/>
  <c r="W27" i="1"/>
  <c r="X27" i="1" s="1"/>
  <c r="U27" i="1"/>
  <c r="I27" i="1" s="1"/>
  <c r="U302" i="1"/>
  <c r="I302" i="1" s="1"/>
  <c r="W302" i="1"/>
  <c r="X302" i="1" s="1"/>
  <c r="W261" i="1"/>
  <c r="X261" i="1" s="1"/>
  <c r="U261" i="1"/>
  <c r="I261" i="1" s="1"/>
  <c r="W875" i="1"/>
  <c r="X875" i="1" s="1"/>
  <c r="I875" i="1"/>
  <c r="W742" i="1"/>
  <c r="X742" i="1" s="1"/>
  <c r="U742" i="1"/>
  <c r="W644" i="1"/>
  <c r="X644" i="1" s="1"/>
  <c r="U644" i="1"/>
  <c r="W544" i="1"/>
  <c r="X544" i="1" s="1"/>
  <c r="U544" i="1"/>
  <c r="I544" i="1" s="1"/>
  <c r="W446" i="1"/>
  <c r="X446" i="1" s="1"/>
  <c r="B592" i="3" s="1"/>
  <c r="U446" i="1"/>
  <c r="I446" i="1" s="1"/>
  <c r="W346" i="1"/>
  <c r="X346" i="1" s="1"/>
  <c r="U346" i="1"/>
  <c r="W246" i="1"/>
  <c r="X246" i="1" s="1"/>
  <c r="B700" i="3" s="1"/>
  <c r="U246" i="1"/>
  <c r="I246" i="1" s="1"/>
  <c r="W235" i="1"/>
  <c r="X235" i="1" s="1"/>
  <c r="U235" i="1"/>
  <c r="I235" i="1" s="1"/>
  <c r="W786" i="1"/>
  <c r="X786" i="1" s="1"/>
  <c r="B698" i="3" s="1"/>
  <c r="U786" i="1"/>
  <c r="W671" i="1"/>
  <c r="X671" i="1" s="1"/>
  <c r="B623" i="3" s="1"/>
  <c r="U671" i="1"/>
  <c r="W542" i="1"/>
  <c r="X542" i="1" s="1"/>
  <c r="U542" i="1"/>
  <c r="I542" i="1" s="1"/>
  <c r="W424" i="1"/>
  <c r="X424" i="1" s="1"/>
  <c r="B579" i="3" s="1"/>
  <c r="U424" i="1"/>
  <c r="I424" i="1" s="1"/>
  <c r="W304" i="1"/>
  <c r="X304" i="1" s="1"/>
  <c r="U304" i="1"/>
  <c r="I304" i="1" s="1"/>
  <c r="W719" i="1"/>
  <c r="X719" i="1" s="1"/>
  <c r="B685" i="3"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B722" i="3" s="1"/>
  <c r="U831" i="1"/>
  <c r="I831" i="1" s="1"/>
  <c r="W705" i="1"/>
  <c r="X705" i="1" s="1"/>
  <c r="B629" i="3" s="1"/>
  <c r="U705" i="1"/>
  <c r="W587" i="1"/>
  <c r="X587" i="1" s="1"/>
  <c r="U587" i="1"/>
  <c r="W840" i="1"/>
  <c r="X840" i="1" s="1"/>
  <c r="B719" i="3" s="1"/>
  <c r="U840" i="1"/>
  <c r="I840" i="1" s="1"/>
  <c r="W744" i="1"/>
  <c r="X744" i="1" s="1"/>
  <c r="U744" i="1"/>
  <c r="W636" i="1"/>
  <c r="X636" i="1" s="1"/>
  <c r="B721" i="3" s="1"/>
  <c r="U636" i="1"/>
  <c r="W536" i="1"/>
  <c r="X536" i="1" s="1"/>
  <c r="U536" i="1"/>
  <c r="I536" i="1" s="1"/>
  <c r="W438" i="1"/>
  <c r="X438" i="1" s="1"/>
  <c r="U438" i="1"/>
  <c r="I438" i="1" s="1"/>
  <c r="U328" i="1"/>
  <c r="I328" i="1" s="1"/>
  <c r="W328" i="1"/>
  <c r="X328" i="1" s="1"/>
  <c r="W188" i="1"/>
  <c r="X188" i="1" s="1"/>
  <c r="U188" i="1"/>
  <c r="I188" i="1" s="1"/>
  <c r="W78" i="1"/>
  <c r="X78" i="1" s="1"/>
  <c r="U78" i="1"/>
  <c r="I78" i="1" s="1"/>
  <c r="X867" i="1"/>
  <c r="B693" i="3" s="1"/>
  <c r="I867" i="1"/>
  <c r="W770" i="1"/>
  <c r="X770" i="1" s="1"/>
  <c r="U770" i="1"/>
  <c r="W674" i="1"/>
  <c r="X674" i="1" s="1"/>
  <c r="B626" i="3"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B611" i="3"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2" i="1"/>
  <c r="I862" i="1" s="1"/>
  <c r="W862" i="1"/>
  <c r="X862" i="1" s="1"/>
  <c r="U630" i="1"/>
  <c r="W630" i="1"/>
  <c r="X630" i="1" s="1"/>
  <c r="W860" i="1"/>
  <c r="X860" i="1" s="1"/>
  <c r="B720" i="3" s="1"/>
  <c r="U860" i="1"/>
  <c r="I860" i="1" s="1"/>
  <c r="W745" i="1"/>
  <c r="X745" i="1" s="1"/>
  <c r="B652" i="3" s="1"/>
  <c r="U745" i="1"/>
  <c r="W666" i="1"/>
  <c r="X666" i="1" s="1"/>
  <c r="B622" i="3" s="1"/>
  <c r="U666" i="1"/>
  <c r="U358" i="1"/>
  <c r="I358" i="1" s="1"/>
  <c r="W358" i="1"/>
  <c r="X358" i="1" s="1"/>
  <c r="B672" i="3" s="1"/>
  <c r="W703" i="1"/>
  <c r="X703" i="1" s="1"/>
  <c r="U703"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K774" i="3" s="1"/>
  <c r="L774" i="3" s="1"/>
  <c r="U92" i="1"/>
  <c r="I92" i="1" s="1"/>
  <c r="W31" i="1"/>
  <c r="X31" i="1" s="1"/>
  <c r="U31" i="1"/>
  <c r="I31" i="1" s="1"/>
  <c r="W577" i="1"/>
  <c r="X577" i="1" s="1"/>
  <c r="U577" i="1"/>
  <c r="W797" i="1"/>
  <c r="X797" i="1" s="1"/>
  <c r="U797" i="1"/>
  <c r="W464" i="1"/>
  <c r="X464" i="1" s="1"/>
  <c r="U464" i="1"/>
  <c r="I464" i="1" s="1"/>
  <c r="W672" i="1"/>
  <c r="X672" i="1" s="1"/>
  <c r="B624" i="3" s="1"/>
  <c r="U672" i="1"/>
  <c r="W255" i="1"/>
  <c r="X255" i="1" s="1"/>
  <c r="U255" i="1"/>
  <c r="I255" i="1" s="1"/>
  <c r="W873" i="1"/>
  <c r="X873" i="1" s="1"/>
  <c r="I873" i="1"/>
  <c r="U738" i="1"/>
  <c r="W738" i="1"/>
  <c r="X738" i="1" s="1"/>
  <c r="W747" i="1"/>
  <c r="X747" i="1" s="1"/>
  <c r="B645" i="3"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B603" i="3" s="1"/>
  <c r="U729" i="1"/>
  <c r="U610" i="1"/>
  <c r="W610" i="1"/>
  <c r="X610" i="1" s="1"/>
  <c r="W842" i="1"/>
  <c r="X842" i="1" s="1"/>
  <c r="U842" i="1"/>
  <c r="I842" i="1" s="1"/>
  <c r="W715" i="1"/>
  <c r="X715" i="1" s="1"/>
  <c r="U715" i="1"/>
  <c r="W646" i="1"/>
  <c r="X646" i="1" s="1"/>
  <c r="U646" i="1"/>
  <c r="W877" i="1"/>
  <c r="X877" i="1" s="1"/>
  <c r="I877"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B655" i="3"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B617" i="3" s="1"/>
  <c r="U532" i="1"/>
  <c r="I532" i="1" s="1"/>
  <c r="W414" i="1"/>
  <c r="X414" i="1" s="1"/>
  <c r="U414" i="1"/>
  <c r="I414" i="1" s="1"/>
  <c r="W294" i="1"/>
  <c r="X294" i="1" s="1"/>
  <c r="U294" i="1"/>
  <c r="I294" i="1" s="1"/>
  <c r="W825" i="1"/>
  <c r="X825" i="1" s="1"/>
  <c r="U825" i="1"/>
  <c r="W709" i="1"/>
  <c r="X709" i="1" s="1"/>
  <c r="U709" i="1"/>
  <c r="U581" i="1"/>
  <c r="W581" i="1"/>
  <c r="X581" i="1" s="1"/>
  <c r="U824" i="1"/>
  <c r="W824" i="1"/>
  <c r="X824" i="1" s="1"/>
  <c r="B724" i="3" s="1"/>
  <c r="U708" i="1"/>
  <c r="W708" i="1"/>
  <c r="X708" i="1" s="1"/>
  <c r="U580" i="1"/>
  <c r="W580" i="1"/>
  <c r="X580" i="1" s="1"/>
  <c r="W823" i="1"/>
  <c r="X823" i="1" s="1"/>
  <c r="U823" i="1"/>
  <c r="W707" i="1"/>
  <c r="X707" i="1" s="1"/>
  <c r="U707" i="1"/>
  <c r="W579" i="1"/>
  <c r="X579" i="1" s="1"/>
  <c r="U579" i="1"/>
  <c r="W812" i="1"/>
  <c r="X812" i="1" s="1"/>
  <c r="B677" i="3" s="1"/>
  <c r="U812" i="1"/>
  <c r="W696" i="1"/>
  <c r="X696" i="1" s="1"/>
  <c r="U696" i="1"/>
  <c r="W568" i="1"/>
  <c r="X568" i="1" s="1"/>
  <c r="U568" i="1"/>
  <c r="I568" i="1" s="1"/>
  <c r="W811" i="1"/>
  <c r="X811" i="1" s="1"/>
  <c r="U811" i="1"/>
  <c r="W695" i="1"/>
  <c r="X695" i="1" s="1"/>
  <c r="U695" i="1"/>
  <c r="W567" i="1"/>
  <c r="X567" i="1" s="1"/>
  <c r="U567" i="1"/>
  <c r="I567" i="1" s="1"/>
  <c r="W830" i="1"/>
  <c r="X830" i="1" s="1"/>
  <c r="B718"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B641" i="3" s="1"/>
  <c r="U763" i="1"/>
  <c r="W665" i="1"/>
  <c r="X665" i="1" s="1"/>
  <c r="U665" i="1"/>
  <c r="W555" i="1"/>
  <c r="X555" i="1" s="1"/>
  <c r="U555" i="1"/>
  <c r="I555" i="1" s="1"/>
  <c r="W455" i="1"/>
  <c r="X455" i="1" s="1"/>
  <c r="U455" i="1"/>
  <c r="I455"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B583" i="3" s="1"/>
  <c r="U103" i="1"/>
  <c r="I103" i="1" s="1"/>
  <c r="W103" i="1"/>
  <c r="X103" i="1" s="1"/>
  <c r="U460" i="1"/>
  <c r="I460" i="1" s="1"/>
  <c r="W460" i="1"/>
  <c r="X460" i="1" s="1"/>
  <c r="U352" i="1"/>
  <c r="I352" i="1" s="1"/>
  <c r="W352" i="1"/>
  <c r="X352" i="1" s="1"/>
  <c r="B588" i="3"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B577" i="3"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B678" i="3" s="1"/>
  <c r="U682" i="1"/>
  <c r="W826" i="1"/>
  <c r="X826" i="1" s="1"/>
  <c r="B725" i="3" s="1"/>
  <c r="U826" i="1"/>
  <c r="I826" i="1" s="1"/>
  <c r="W334" i="1"/>
  <c r="X334" i="1" s="1"/>
  <c r="U334" i="1"/>
  <c r="I334" i="1" s="1"/>
  <c r="U631" i="1"/>
  <c r="W631" i="1"/>
  <c r="X631" i="1" s="1"/>
  <c r="B620" i="3" s="1"/>
  <c r="W757" i="1"/>
  <c r="X757" i="1" s="1"/>
  <c r="U757" i="1"/>
  <c r="X869" i="1"/>
  <c r="I869" i="1"/>
  <c r="W771" i="1"/>
  <c r="X771" i="1" s="1"/>
  <c r="B676" i="3" s="1"/>
  <c r="U771" i="1"/>
  <c r="W238" i="1"/>
  <c r="X238" i="1" s="1"/>
  <c r="U238" i="1"/>
  <c r="I238" i="1" s="1"/>
  <c r="W495" i="1"/>
  <c r="X495" i="1" s="1"/>
  <c r="U495" i="1"/>
  <c r="I495" i="1" s="1"/>
  <c r="W17" i="1"/>
  <c r="X17" i="1" s="1"/>
  <c r="U17" i="1"/>
  <c r="I17" i="1" s="1"/>
  <c r="W75" i="1"/>
  <c r="X75" i="1" s="1"/>
  <c r="U75" i="1"/>
  <c r="I75" i="1" s="1"/>
  <c r="W699" i="1"/>
  <c r="X699" i="1" s="1"/>
  <c r="B628" i="3"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B642" i="3" s="1"/>
  <c r="U762" i="1"/>
  <c r="W366" i="1"/>
  <c r="X366" i="1" s="1"/>
  <c r="U366" i="1"/>
  <c r="I366" i="1" s="1"/>
  <c r="W473" i="1"/>
  <c r="X473" i="1" s="1"/>
  <c r="U473" i="1"/>
  <c r="I473" i="1" s="1"/>
  <c r="W324" i="1"/>
  <c r="X324" i="1" s="1"/>
  <c r="U324" i="1"/>
  <c r="I324" i="1" s="1"/>
  <c r="U853" i="1"/>
  <c r="I853" i="1" s="1"/>
  <c r="W853" i="1"/>
  <c r="X853" i="1" s="1"/>
  <c r="W619" i="1"/>
  <c r="X619" i="1" s="1"/>
  <c r="U619" i="1"/>
  <c r="W859" i="1"/>
  <c r="X859" i="1" s="1"/>
  <c r="U859" i="1"/>
  <c r="I859" i="1" s="1"/>
  <c r="W764" i="1"/>
  <c r="X764" i="1" s="1"/>
  <c r="B639" i="3" s="1"/>
  <c r="U764" i="1"/>
  <c r="W348" i="1"/>
  <c r="X348" i="1" s="1"/>
  <c r="U348" i="1"/>
  <c r="I348" i="1" s="1"/>
  <c r="W585" i="1"/>
  <c r="X585" i="1" s="1"/>
  <c r="U585" i="1"/>
  <c r="U137" i="1"/>
  <c r="I137" i="1" s="1"/>
  <c r="W137" i="1"/>
  <c r="X137" i="1" s="1"/>
  <c r="U233" i="1"/>
  <c r="I233" i="1" s="1"/>
  <c r="W233" i="1"/>
  <c r="X233" i="1" s="1"/>
  <c r="U490" i="1"/>
  <c r="I490" i="1" s="1"/>
  <c r="W490" i="1"/>
  <c r="X490" i="1" s="1"/>
  <c r="B594" i="3"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B697" i="3" s="1"/>
  <c r="U787" i="1"/>
  <c r="U554" i="1"/>
  <c r="I554" i="1" s="1"/>
  <c r="W554" i="1"/>
  <c r="X554" i="1" s="1"/>
  <c r="W663" i="1"/>
  <c r="X663" i="1" s="1"/>
  <c r="U663" i="1"/>
  <c r="W245" i="1"/>
  <c r="X245" i="1" s="1"/>
  <c r="U245" i="1"/>
  <c r="I245" i="1" s="1"/>
  <c r="W314" i="1"/>
  <c r="X314" i="1" s="1"/>
  <c r="U314" i="1"/>
  <c r="I314" i="1" s="1"/>
  <c r="W844" i="1"/>
  <c r="X844" i="1" s="1"/>
  <c r="U844" i="1"/>
  <c r="I844" i="1" s="1"/>
  <c r="W843" i="1"/>
  <c r="X843" i="1" s="1"/>
  <c r="B664" i="3" s="1"/>
  <c r="U843" i="1"/>
  <c r="I843" i="1" s="1"/>
  <c r="W598" i="1"/>
  <c r="X598" i="1" s="1"/>
  <c r="U598" i="1"/>
  <c r="W849" i="1"/>
  <c r="X849" i="1" s="1"/>
  <c r="B729" i="3"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78" i="1"/>
  <c r="X778" i="1" s="1"/>
  <c r="U778" i="1"/>
  <c r="W553" i="1"/>
  <c r="X553" i="1" s="1"/>
  <c r="L747"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B688" i="3" s="1"/>
  <c r="U642" i="1"/>
  <c r="W522" i="1"/>
  <c r="X522" i="1" s="1"/>
  <c r="U522" i="1"/>
  <c r="I522" i="1" s="1"/>
  <c r="W404" i="1"/>
  <c r="X404" i="1" s="1"/>
  <c r="U404" i="1"/>
  <c r="I404" i="1" s="1"/>
  <c r="W284" i="1"/>
  <c r="X284" i="1" s="1"/>
  <c r="U284" i="1"/>
  <c r="I284" i="1" s="1"/>
  <c r="W815" i="1"/>
  <c r="X815" i="1" s="1"/>
  <c r="U815" i="1"/>
  <c r="W690" i="1"/>
  <c r="X690" i="1" s="1"/>
  <c r="U690" i="1"/>
  <c r="U571" i="1"/>
  <c r="W571" i="1"/>
  <c r="X571" i="1" s="1"/>
  <c r="U814" i="1"/>
  <c r="W814" i="1"/>
  <c r="X814" i="1" s="1"/>
  <c r="U689" i="1"/>
  <c r="W689" i="1"/>
  <c r="X689" i="1" s="1"/>
  <c r="U570" i="1"/>
  <c r="W570" i="1"/>
  <c r="X570" i="1" s="1"/>
  <c r="B644" i="3" s="1"/>
  <c r="W813" i="1"/>
  <c r="X813" i="1" s="1"/>
  <c r="U813" i="1"/>
  <c r="W697" i="1"/>
  <c r="X697" i="1" s="1"/>
  <c r="B627" i="3" s="1"/>
  <c r="U697" i="1"/>
  <c r="W569" i="1"/>
  <c r="X569" i="1" s="1"/>
  <c r="U569" i="1"/>
  <c r="W802" i="1"/>
  <c r="X802" i="1" s="1"/>
  <c r="U802" i="1"/>
  <c r="W677" i="1"/>
  <c r="X677" i="1" s="1"/>
  <c r="B599" i="3"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B687" i="3"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B730" i="3" s="1"/>
  <c r="W753" i="1"/>
  <c r="X753" i="1" s="1"/>
  <c r="B657" i="3" s="1"/>
  <c r="U753" i="1"/>
  <c r="U655" i="1"/>
  <c r="W655" i="1"/>
  <c r="X655" i="1" s="1"/>
  <c r="B669" i="3"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B595" i="3" s="1"/>
  <c r="U403" i="1"/>
  <c r="I403" i="1" s="1"/>
  <c r="W403" i="1"/>
  <c r="X403" i="1" s="1"/>
  <c r="U293" i="1"/>
  <c r="I293" i="1" s="1"/>
  <c r="W293" i="1"/>
  <c r="X293" i="1" s="1"/>
  <c r="U193" i="1"/>
  <c r="I193" i="1" s="1"/>
  <c r="W193" i="1"/>
  <c r="X193" i="1" s="1"/>
  <c r="U93" i="1"/>
  <c r="I93" i="1" s="1"/>
  <c r="W93" i="1"/>
  <c r="X93" i="1" s="1"/>
  <c r="U748" i="1"/>
  <c r="W748" i="1"/>
  <c r="X748" i="1" s="1"/>
  <c r="B646" i="3" s="1"/>
  <c r="W451" i="1"/>
  <c r="X451" i="1" s="1"/>
  <c r="U451" i="1"/>
  <c r="I451" i="1" s="1"/>
  <c r="U342" i="1"/>
  <c r="I342" i="1" s="1"/>
  <c r="W342" i="1"/>
  <c r="X342" i="1" s="1"/>
  <c r="U242" i="1"/>
  <c r="I242" i="1" s="1"/>
  <c r="W242" i="1"/>
  <c r="X242" i="1" s="1"/>
  <c r="B701" i="3" s="1"/>
  <c r="W142" i="1"/>
  <c r="X142" i="1" s="1"/>
  <c r="U142" i="1"/>
  <c r="I142" i="1" s="1"/>
  <c r="W42" i="1"/>
  <c r="X42" i="1" s="1"/>
  <c r="U42" i="1"/>
  <c r="I42" i="1" s="1"/>
  <c r="W509" i="1"/>
  <c r="X509" i="1" s="1"/>
  <c r="B682" i="3"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B667" i="3"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B625" i="3"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8" i="1"/>
  <c r="I868"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K771" i="3" s="1"/>
  <c r="L771" i="3" s="1"/>
  <c r="U450" i="1"/>
  <c r="I450" i="1" s="1"/>
  <c r="W588" i="1"/>
  <c r="X588" i="1" s="1"/>
  <c r="U588" i="1"/>
  <c r="W220" i="1"/>
  <c r="X220" i="1" s="1"/>
  <c r="U220" i="1"/>
  <c r="I220" i="1" s="1"/>
  <c r="W419" i="1"/>
  <c r="X419" i="1" s="1"/>
  <c r="U419" i="1"/>
  <c r="I419" i="1" s="1"/>
  <c r="W109" i="1"/>
  <c r="X109" i="1" s="1"/>
  <c r="U109" i="1"/>
  <c r="I109" i="1" s="1"/>
  <c r="W857" i="1"/>
  <c r="X857" i="1" s="1"/>
  <c r="B636" i="3"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B694" i="3"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7" i="1"/>
  <c r="X727" i="1" s="1"/>
  <c r="B602" i="3"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5" i="1"/>
  <c r="X865" i="1" s="1"/>
  <c r="U865" i="1"/>
  <c r="I865" i="1" s="1"/>
  <c r="W634" i="1"/>
  <c r="X634" i="1" s="1"/>
  <c r="B691" i="3" s="1"/>
  <c r="U634" i="1"/>
  <c r="W325" i="1"/>
  <c r="X325" i="1" s="1"/>
  <c r="U325" i="1"/>
  <c r="I325" i="1" s="1"/>
  <c r="W846" i="1"/>
  <c r="X846" i="1" s="1"/>
  <c r="B665" i="3" s="1"/>
  <c r="U846" i="1"/>
  <c r="I846" i="1" s="1"/>
  <c r="W751" i="1"/>
  <c r="X751" i="1" s="1"/>
  <c r="B647" i="3" s="1"/>
  <c r="U751" i="1"/>
  <c r="W808" i="1"/>
  <c r="X808" i="1" s="1"/>
  <c r="U808" i="1"/>
  <c r="W712" i="1"/>
  <c r="X712" i="1" s="1"/>
  <c r="B630" i="3" s="1"/>
  <c r="U712" i="1"/>
  <c r="W614" i="1"/>
  <c r="X614" i="1" s="1"/>
  <c r="U614" i="1"/>
  <c r="W514" i="1"/>
  <c r="X514" i="1" s="1"/>
  <c r="U514" i="1"/>
  <c r="I514" i="1" s="1"/>
  <c r="W416" i="1"/>
  <c r="X416" i="1" s="1"/>
  <c r="U416" i="1"/>
  <c r="I416" i="1" s="1"/>
  <c r="W316" i="1"/>
  <c r="X316" i="1" s="1"/>
  <c r="U316" i="1"/>
  <c r="I316" i="1" s="1"/>
  <c r="W721" i="1"/>
  <c r="X721" i="1" s="1"/>
  <c r="U721" i="1"/>
  <c r="W623" i="1"/>
  <c r="X623" i="1" s="1"/>
  <c r="U623" i="1"/>
  <c r="W523" i="1"/>
  <c r="X523" i="1" s="1"/>
  <c r="U523" i="1"/>
  <c r="I523" i="1" s="1"/>
  <c r="W425" i="1"/>
  <c r="X425" i="1" s="1"/>
  <c r="U425" i="1"/>
  <c r="I425" i="1" s="1"/>
  <c r="W305" i="1"/>
  <c r="X305" i="1" s="1"/>
  <c r="U305" i="1"/>
  <c r="I305" i="1" s="1"/>
  <c r="W874" i="1"/>
  <c r="X874" i="1" s="1"/>
  <c r="I874" i="1"/>
  <c r="W750" i="1"/>
  <c r="X750" i="1"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B686" i="3" s="1"/>
  <c r="U804" i="1"/>
  <c r="W804" i="1"/>
  <c r="X804" i="1" s="1"/>
  <c r="U679" i="1"/>
  <c r="W679" i="1"/>
  <c r="X679" i="1" s="1"/>
  <c r="B600" i="3" s="1"/>
  <c r="U560" i="1"/>
  <c r="I560" i="1" s="1"/>
  <c r="W560" i="1"/>
  <c r="X560" i="1" s="1"/>
  <c r="W803" i="1"/>
  <c r="X803" i="1" s="1"/>
  <c r="U803" i="1"/>
  <c r="W678" i="1"/>
  <c r="X678" i="1" s="1"/>
  <c r="U678" i="1"/>
  <c r="W559" i="1"/>
  <c r="X559" i="1" s="1"/>
  <c r="U559" i="1"/>
  <c r="I559" i="1" s="1"/>
  <c r="W792" i="1"/>
  <c r="X792" i="1" s="1"/>
  <c r="B608" i="3"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B703" i="3"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6" i="1"/>
  <c r="X866" i="1" s="1"/>
  <c r="U866" i="1"/>
  <c r="I866" i="1" s="1"/>
  <c r="W474" i="1"/>
  <c r="X474" i="1" s="1"/>
  <c r="U474" i="1"/>
  <c r="I474" i="1" s="1"/>
  <c r="W276" i="1"/>
  <c r="X276" i="1" s="1"/>
  <c r="U276" i="1"/>
  <c r="I276" i="1" s="1"/>
  <c r="W365" i="1"/>
  <c r="X365" i="1" s="1"/>
  <c r="U365" i="1"/>
  <c r="I365" i="1" s="1"/>
  <c r="W582" i="1"/>
  <c r="X582" i="1" s="1"/>
  <c r="U582" i="1"/>
  <c r="W759" i="1"/>
  <c r="X759" i="1" s="1"/>
  <c r="U759" i="1"/>
  <c r="W871" i="1"/>
  <c r="X871" i="1" s="1"/>
  <c r="I871"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B692" i="3" s="1"/>
  <c r="U726" i="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B728" i="3" s="1"/>
  <c r="U847" i="1"/>
  <c r="I847" i="1" s="1"/>
  <c r="W356" i="1"/>
  <c r="X356" i="1" s="1"/>
  <c r="U356" i="1"/>
  <c r="I356" i="1" s="1"/>
  <c r="W463" i="1"/>
  <c r="X463" i="1" s="1"/>
  <c r="B683" i="3" s="1"/>
  <c r="U463" i="1"/>
  <c r="I463" i="1" s="1"/>
  <c r="W681" i="1"/>
  <c r="X681" i="1" s="1"/>
  <c r="U681" i="1"/>
  <c r="W854" i="1"/>
  <c r="X854" i="1" s="1"/>
  <c r="U854" i="1"/>
  <c r="I854" i="1" s="1"/>
  <c r="U728" i="1"/>
  <c r="W728" i="1"/>
  <c r="X728" i="1" s="1"/>
  <c r="B699" i="3" s="1"/>
  <c r="W609" i="1"/>
  <c r="X609" i="1" s="1"/>
  <c r="U609" i="1"/>
  <c r="W716" i="1"/>
  <c r="X716" i="1" s="1"/>
  <c r="B689" i="3" s="1"/>
  <c r="U716" i="1"/>
  <c r="W597" i="1"/>
  <c r="X597" i="1" s="1"/>
  <c r="U597" i="1"/>
  <c r="W448" i="1"/>
  <c r="X448" i="1" s="1"/>
  <c r="U448" i="1"/>
  <c r="I448" i="1" s="1"/>
  <c r="W88" i="1"/>
  <c r="X88" i="1" s="1"/>
  <c r="U88" i="1"/>
  <c r="I88" i="1" s="1"/>
  <c r="W575" i="1"/>
  <c r="X575" i="1" s="1"/>
  <c r="U575" i="1"/>
  <c r="U127" i="1"/>
  <c r="I127" i="1" s="1"/>
  <c r="W127" i="1"/>
  <c r="X127" i="1" s="1"/>
  <c r="W126" i="1"/>
  <c r="X126" i="1" s="1"/>
  <c r="K775" i="3" s="1"/>
  <c r="L775" i="3"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B662" i="3" s="1"/>
  <c r="U828" i="1"/>
  <c r="I828" i="1" s="1"/>
  <c r="W643" i="1"/>
  <c r="X643" i="1" s="1"/>
  <c r="U643" i="1"/>
  <c r="W837" i="1"/>
  <c r="X837" i="1" s="1"/>
  <c r="U837" i="1"/>
  <c r="I837" i="1" s="1"/>
  <c r="W741" i="1"/>
  <c r="X741" i="1" s="1"/>
  <c r="U741" i="1"/>
  <c r="W798" i="1"/>
  <c r="X798" i="1" s="1"/>
  <c r="U798" i="1"/>
  <c r="W702" i="1"/>
  <c r="X702" i="1" s="1"/>
  <c r="U702" i="1"/>
  <c r="U604" i="1"/>
  <c r="W604" i="1"/>
  <c r="X604" i="1" s="1"/>
  <c r="B618" i="3" s="1"/>
  <c r="U504" i="1"/>
  <c r="I504" i="1" s="1"/>
  <c r="W504" i="1"/>
  <c r="X504" i="1" s="1"/>
  <c r="W406" i="1"/>
  <c r="X406" i="1" s="1"/>
  <c r="U406" i="1"/>
  <c r="I406" i="1" s="1"/>
  <c r="W306" i="1"/>
  <c r="X306" i="1" s="1"/>
  <c r="U306" i="1"/>
  <c r="I306" i="1" s="1"/>
  <c r="W711" i="1"/>
  <c r="X711" i="1" s="1"/>
  <c r="U711" i="1"/>
  <c r="W613" i="1"/>
  <c r="X613" i="1" s="1"/>
  <c r="U613" i="1"/>
  <c r="W513" i="1"/>
  <c r="X513" i="1" s="1"/>
  <c r="B596" i="3" s="1"/>
  <c r="U513" i="1"/>
  <c r="I513" i="1" s="1"/>
  <c r="W415" i="1"/>
  <c r="X415" i="1" s="1"/>
  <c r="B673" i="3" s="1"/>
  <c r="U415" i="1"/>
  <c r="I415" i="1" s="1"/>
  <c r="W295" i="1"/>
  <c r="X295" i="1" s="1"/>
  <c r="B586" i="3" s="1"/>
  <c r="U295" i="1"/>
  <c r="I295" i="1" s="1"/>
  <c r="W864" i="1"/>
  <c r="X864" i="1" s="1"/>
  <c r="U864" i="1"/>
  <c r="I864" i="1" s="1"/>
  <c r="W740" i="1"/>
  <c r="X740" i="1" s="1"/>
  <c r="U740" i="1"/>
  <c r="W622" i="1"/>
  <c r="X622" i="1" s="1"/>
  <c r="U622" i="1"/>
  <c r="W492" i="1"/>
  <c r="X492" i="1" s="1"/>
  <c r="B619" i="3" s="1"/>
  <c r="U492" i="1"/>
  <c r="I492" i="1" s="1"/>
  <c r="W364" i="1"/>
  <c r="X364" i="1" s="1"/>
  <c r="U364" i="1"/>
  <c r="I364" i="1" s="1"/>
  <c r="W264" i="1"/>
  <c r="X264" i="1" s="1"/>
  <c r="U264" i="1"/>
  <c r="I264" i="1" s="1"/>
  <c r="W785" i="1"/>
  <c r="X785" i="1" s="1"/>
  <c r="B680" i="3" s="1"/>
  <c r="U785" i="1"/>
  <c r="W670" i="1"/>
  <c r="X670" i="1" s="1"/>
  <c r="U670" i="1"/>
  <c r="U541" i="1"/>
  <c r="I541" i="1" s="1"/>
  <c r="W541" i="1"/>
  <c r="X541" i="1" s="1"/>
  <c r="U784" i="1"/>
  <c r="W784" i="1"/>
  <c r="X784" i="1" s="1"/>
  <c r="B638" i="3" s="1"/>
  <c r="U669" i="1"/>
  <c r="W669" i="1"/>
  <c r="X669" i="1" s="1"/>
  <c r="B675" i="3" s="1"/>
  <c r="U540" i="1"/>
  <c r="I540" i="1" s="1"/>
  <c r="W540" i="1"/>
  <c r="X540" i="1" s="1"/>
  <c r="W793" i="1"/>
  <c r="X793" i="1" s="1"/>
  <c r="U793" i="1"/>
  <c r="W668" i="1"/>
  <c r="X668" i="1" s="1"/>
  <c r="B674" i="3" s="1"/>
  <c r="U668" i="1"/>
  <c r="W549" i="1"/>
  <c r="X549" i="1" s="1"/>
  <c r="U549" i="1"/>
  <c r="I549" i="1" s="1"/>
  <c r="W773" i="1"/>
  <c r="X773" i="1" s="1"/>
  <c r="B650" i="3" s="1"/>
  <c r="U773" i="1"/>
  <c r="W658" i="1"/>
  <c r="X658" i="1" s="1"/>
  <c r="U658" i="1"/>
  <c r="U528" i="1"/>
  <c r="I528" i="1" s="1"/>
  <c r="W528" i="1"/>
  <c r="X528" i="1" s="1"/>
  <c r="W782" i="1"/>
  <c r="X782" i="1" s="1"/>
  <c r="B651" i="3"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B654" i="3" s="1"/>
  <c r="U731" i="1"/>
  <c r="W788" i="1"/>
  <c r="X788" i="1" s="1"/>
  <c r="B635" i="3" s="1"/>
  <c r="U788" i="1"/>
  <c r="W692" i="1"/>
  <c r="X692" i="1" s="1"/>
  <c r="U692" i="1"/>
  <c r="W594" i="1"/>
  <c r="X594" i="1" s="1"/>
  <c r="B704" i="3" s="1"/>
  <c r="U594" i="1"/>
  <c r="W494" i="1"/>
  <c r="X494" i="1" s="1"/>
  <c r="U494" i="1"/>
  <c r="I494" i="1" s="1"/>
  <c r="W396" i="1"/>
  <c r="X396" i="1" s="1"/>
  <c r="B590" i="3" s="1"/>
  <c r="U396" i="1"/>
  <c r="I396" i="1" s="1"/>
  <c r="W296" i="1"/>
  <c r="X296" i="1" s="1"/>
  <c r="U296" i="1"/>
  <c r="I296" i="1" s="1"/>
  <c r="W701" i="1"/>
  <c r="X701" i="1" s="1"/>
  <c r="U701" i="1"/>
  <c r="W603" i="1"/>
  <c r="X603" i="1" s="1"/>
  <c r="U603" i="1"/>
  <c r="W503" i="1"/>
  <c r="X503" i="1" s="1"/>
  <c r="U503" i="1"/>
  <c r="I503" i="1" s="1"/>
  <c r="W385" i="1"/>
  <c r="X385" i="1" s="1"/>
  <c r="U385" i="1"/>
  <c r="I385" i="1" s="1"/>
  <c r="W285" i="1"/>
  <c r="X285" i="1" s="1"/>
  <c r="U285" i="1"/>
  <c r="I285" i="1" s="1"/>
  <c r="W855" i="1"/>
  <c r="X855" i="1" s="1"/>
  <c r="U855" i="1"/>
  <c r="I855" i="1" s="1"/>
  <c r="W730" i="1"/>
  <c r="X730" i="1" s="1"/>
  <c r="B604" i="3"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B637" i="3" s="1"/>
  <c r="U660" i="1"/>
  <c r="W660" i="1"/>
  <c r="X660" i="1" s="1"/>
  <c r="U530" i="1"/>
  <c r="I530" i="1" s="1"/>
  <c r="W530" i="1"/>
  <c r="X530" i="1" s="1"/>
  <c r="W774" i="1"/>
  <c r="X774" i="1" s="1"/>
  <c r="B671" i="3" s="1"/>
  <c r="U774" i="1"/>
  <c r="W659" i="1"/>
  <c r="X659" i="1" s="1"/>
  <c r="U659" i="1"/>
  <c r="W880" i="1"/>
  <c r="X880" i="1" s="1"/>
  <c r="I880" i="1"/>
  <c r="W766" i="1"/>
  <c r="X766" i="1" s="1"/>
  <c r="U766" i="1"/>
  <c r="W648" i="1"/>
  <c r="X648" i="1" s="1"/>
  <c r="U648" i="1"/>
  <c r="W518" i="1"/>
  <c r="X518" i="1" s="1"/>
  <c r="U518" i="1"/>
  <c r="I518" i="1" s="1"/>
  <c r="W765" i="1"/>
  <c r="X765" i="1" s="1"/>
  <c r="B653" i="3" s="1"/>
  <c r="U765" i="1"/>
  <c r="W647" i="1"/>
  <c r="X647" i="1" s="1"/>
  <c r="U647" i="1"/>
  <c r="W517" i="1"/>
  <c r="X517" i="1" s="1"/>
  <c r="U517" i="1"/>
  <c r="I517" i="1" s="1"/>
  <c r="W790" i="1"/>
  <c r="X790" i="1" s="1"/>
  <c r="B695" i="3"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B582" i="3" s="1"/>
  <c r="W18" i="1"/>
  <c r="X18" i="1" s="1"/>
  <c r="U18" i="1"/>
  <c r="I18" i="1" s="1"/>
  <c r="W819" i="1"/>
  <c r="X819" i="1" s="1"/>
  <c r="B661" i="3" s="1"/>
  <c r="U819" i="1"/>
  <c r="W723" i="1"/>
  <c r="X723" i="1" s="1"/>
  <c r="B705" i="3" s="1"/>
  <c r="U723" i="1"/>
  <c r="W625" i="1"/>
  <c r="X625" i="1" s="1"/>
  <c r="U625" i="1"/>
  <c r="W515" i="1"/>
  <c r="X515" i="1" s="1"/>
  <c r="U515" i="1"/>
  <c r="I515" i="1" s="1"/>
  <c r="U417" i="1"/>
  <c r="I417" i="1" s="1"/>
  <c r="W417" i="1"/>
  <c r="X417"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B663" i="3" s="1"/>
  <c r="U835" i="1"/>
  <c r="I835"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B614" i="3"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U449" i="1"/>
  <c r="I449" i="1" s="1"/>
  <c r="W339" i="1"/>
  <c r="X339" i="1" s="1"/>
  <c r="U339" i="1"/>
  <c r="I339" i="1" s="1"/>
  <c r="W239" i="1"/>
  <c r="X239" i="1" s="1"/>
  <c r="U239" i="1"/>
  <c r="I239" i="1" s="1"/>
  <c r="W129" i="1"/>
  <c r="X129" i="1" s="1"/>
  <c r="U129" i="1"/>
  <c r="I129" i="1" s="1"/>
  <c r="U9" i="1"/>
  <c r="I9" i="1" s="1"/>
  <c r="W9" i="1"/>
  <c r="X9" i="1" s="1"/>
  <c r="B597" i="3" l="1"/>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922" i="1"/>
  <c r="W882" i="1"/>
  <c r="X882" i="1" s="1"/>
  <c r="U882" i="1"/>
  <c r="I882" i="1" s="1"/>
  <c r="M882" i="1" s="1"/>
  <c r="W884" i="1"/>
  <c r="X884" i="1" s="1"/>
  <c r="U884" i="1"/>
  <c r="I884" i="1" s="1"/>
  <c r="M884" i="1" s="1"/>
  <c r="W893" i="1"/>
  <c r="X893" i="1" s="1"/>
  <c r="U893" i="1"/>
  <c r="I893" i="1" s="1"/>
  <c r="M893" i="1" s="1"/>
  <c r="W913" i="1"/>
  <c r="X913" i="1" s="1"/>
  <c r="U913" i="1"/>
  <c r="I913" i="1" s="1"/>
  <c r="M913" i="1" s="1"/>
  <c r="W896" i="1"/>
  <c r="X896" i="1" s="1"/>
  <c r="U896" i="1"/>
  <c r="I896" i="1" s="1"/>
  <c r="M896" i="1" s="1"/>
  <c r="W917" i="1"/>
  <c r="X917" i="1" s="1"/>
  <c r="U917" i="1"/>
  <c r="I917" i="1" s="1"/>
  <c r="M917" i="1" s="1"/>
  <c r="U883" i="1"/>
  <c r="I883" i="1" s="1"/>
  <c r="M883" i="1" s="1"/>
  <c r="W883" i="1"/>
  <c r="X883" i="1" s="1"/>
  <c r="U904" i="1"/>
  <c r="I904" i="1" s="1"/>
  <c r="M904" i="1" s="1"/>
  <c r="W904" i="1"/>
  <c r="X904" i="1" s="1"/>
  <c r="W903" i="1"/>
  <c r="X903" i="1" s="1"/>
  <c r="U903" i="1"/>
  <c r="I903" i="1" s="1"/>
  <c r="M903" i="1" s="1"/>
  <c r="W900" i="1"/>
  <c r="X900" i="1" s="1"/>
  <c r="U900" i="1"/>
  <c r="I900" i="1" s="1"/>
  <c r="M900" i="1" s="1"/>
  <c r="W889" i="1"/>
  <c r="X889" i="1" s="1"/>
  <c r="U889" i="1"/>
  <c r="I889" i="1" s="1"/>
  <c r="M889" i="1" s="1"/>
  <c r="W919" i="1"/>
  <c r="X919" i="1" s="1"/>
  <c r="U919" i="1"/>
  <c r="I919" i="1" s="1"/>
  <c r="M919" i="1" s="1"/>
  <c r="W895" i="1"/>
  <c r="X895" i="1" s="1"/>
  <c r="U895" i="1"/>
  <c r="I895" i="1" s="1"/>
  <c r="M895" i="1" s="1"/>
  <c r="W901" i="1"/>
  <c r="X901" i="1" s="1"/>
  <c r="U901" i="1"/>
  <c r="I901" i="1" s="1"/>
  <c r="M901" i="1" s="1"/>
  <c r="W916" i="1"/>
  <c r="X916" i="1" s="1"/>
  <c r="U916" i="1"/>
  <c r="I916" i="1" s="1"/>
  <c r="M916" i="1" s="1"/>
  <c r="U906" i="1"/>
  <c r="I906" i="1" s="1"/>
  <c r="M906" i="1" s="1"/>
  <c r="W906" i="1"/>
  <c r="X906" i="1" s="1"/>
  <c r="W909" i="1"/>
  <c r="X909" i="1" s="1"/>
  <c r="U909" i="1"/>
  <c r="I909" i="1" s="1"/>
  <c r="M909" i="1" s="1"/>
  <c r="W912" i="1"/>
  <c r="X912" i="1" s="1"/>
  <c r="U912" i="1"/>
  <c r="I912" i="1" s="1"/>
  <c r="M912" i="1" s="1"/>
  <c r="W897" i="1"/>
  <c r="X897" i="1" s="1"/>
  <c r="U897" i="1"/>
  <c r="I897" i="1" s="1"/>
  <c r="M897" i="1" s="1"/>
  <c r="U892" i="1"/>
  <c r="I892" i="1" s="1"/>
  <c r="M892" i="1" s="1"/>
  <c r="W892" i="1"/>
  <c r="X892" i="1" s="1"/>
  <c r="U886" i="1"/>
  <c r="I886" i="1" s="1"/>
  <c r="M886" i="1" s="1"/>
  <c r="W886" i="1"/>
  <c r="X886" i="1" s="1"/>
  <c r="U898" i="1"/>
  <c r="I898" i="1" s="1"/>
  <c r="M898" i="1" s="1"/>
  <c r="W898" i="1"/>
  <c r="X898" i="1" s="1"/>
  <c r="U920" i="1"/>
  <c r="I920" i="1" s="1"/>
  <c r="M920" i="1" s="1"/>
  <c r="W920" i="1"/>
  <c r="X920" i="1" s="1"/>
  <c r="U915" i="1"/>
  <c r="I915" i="1" s="1"/>
  <c r="M915" i="1" s="1"/>
  <c r="W915" i="1"/>
  <c r="X915" i="1" s="1"/>
  <c r="U922" i="1"/>
  <c r="I922" i="1" s="1"/>
  <c r="M922" i="1" s="1"/>
  <c r="U905" i="1"/>
  <c r="I905" i="1" s="1"/>
  <c r="M905" i="1" s="1"/>
  <c r="W905" i="1"/>
  <c r="X905" i="1" s="1"/>
  <c r="U885" i="1"/>
  <c r="I885" i="1" s="1"/>
  <c r="M885" i="1" s="1"/>
  <c r="W885" i="1"/>
  <c r="X885" i="1" s="1"/>
  <c r="B733" i="3" s="1"/>
  <c r="U890" i="1"/>
  <c r="I890" i="1" s="1"/>
  <c r="M890" i="1" s="1"/>
  <c r="W890" i="1"/>
  <c r="X890" i="1" s="1"/>
  <c r="U918" i="1"/>
  <c r="I918" i="1" s="1"/>
  <c r="M918" i="1" s="1"/>
  <c r="W918" i="1"/>
  <c r="X918" i="1" s="1"/>
  <c r="U921" i="1"/>
  <c r="I921" i="1" s="1"/>
  <c r="M921" i="1" s="1"/>
  <c r="W921" i="1"/>
  <c r="X921" i="1" s="1"/>
  <c r="U899" i="1"/>
  <c r="I899" i="1" s="1"/>
  <c r="M899" i="1" s="1"/>
  <c r="W899" i="1"/>
  <c r="X899" i="1" s="1"/>
  <c r="U894" i="1"/>
  <c r="I894" i="1" s="1"/>
  <c r="M894" i="1" s="1"/>
  <c r="W894" i="1"/>
  <c r="X894" i="1" s="1"/>
  <c r="U911" i="1"/>
  <c r="I911" i="1" s="1"/>
  <c r="M911" i="1" s="1"/>
  <c r="W911" i="1"/>
  <c r="X911" i="1" s="1"/>
  <c r="I908" i="1"/>
  <c r="M908" i="1" s="1"/>
  <c r="W908" i="1"/>
  <c r="X908" i="1" s="1"/>
  <c r="U891" i="1"/>
  <c r="I891" i="1" s="1"/>
  <c r="M891" i="1" s="1"/>
  <c r="W891" i="1"/>
  <c r="X891" i="1" s="1"/>
  <c r="U888" i="1"/>
  <c r="I888" i="1" s="1"/>
  <c r="M888" i="1" s="1"/>
  <c r="W888" i="1"/>
  <c r="X888" i="1" s="1"/>
  <c r="U914" i="1"/>
  <c r="I914" i="1" s="1"/>
  <c r="M914" i="1" s="1"/>
  <c r="W914" i="1"/>
  <c r="X914" i="1" s="1"/>
  <c r="U887" i="1"/>
  <c r="I887" i="1"/>
  <c r="M887" i="1" s="1"/>
  <c r="W887" i="1"/>
  <c r="X887" i="1" s="1"/>
  <c r="U910" i="1"/>
  <c r="I910" i="1" s="1"/>
  <c r="M910" i="1" s="1"/>
  <c r="W910" i="1"/>
  <c r="X910" i="1" s="1"/>
  <c r="U907" i="1"/>
  <c r="I907" i="1" s="1"/>
  <c r="M907" i="1" s="1"/>
  <c r="W907" i="1"/>
  <c r="X907" i="1" s="1"/>
  <c r="U902" i="1"/>
  <c r="I902" i="1" s="1"/>
  <c r="M902" i="1" s="1"/>
  <c r="W902" i="1"/>
  <c r="X902" i="1" s="1"/>
  <c r="L743" i="3" l="1"/>
  <c r="L735" i="3"/>
  <c r="L733" i="3"/>
  <c r="AA923" i="1"/>
  <c r="X927" i="1"/>
  <c r="W927" i="1"/>
  <c r="T923" i="1"/>
  <c r="U923" i="1"/>
  <c r="I923" i="1"/>
  <c r="M923" i="1"/>
  <c r="W923" i="1"/>
  <c r="X923" i="1"/>
  <c r="X925" i="1"/>
  <c r="W925" i="1"/>
  <c r="U927" i="1"/>
  <c r="I927" i="1"/>
  <c r="M927" i="1"/>
  <c r="T927" i="1"/>
  <c r="AA927" i="1"/>
  <c r="X924" i="1"/>
  <c r="W924" i="1"/>
  <c r="U925" i="1"/>
  <c r="I925" i="1"/>
  <c r="M925" i="1"/>
  <c r="T925" i="1"/>
  <c r="AA925" i="1"/>
  <c r="AA926" i="1"/>
  <c r="T926" i="1"/>
  <c r="U926" i="1"/>
  <c r="I926" i="1"/>
  <c r="M926" i="1"/>
  <c r="W926" i="1"/>
  <c r="X926" i="1"/>
  <c r="U924" i="1"/>
  <c r="I924" i="1"/>
  <c r="M924" i="1"/>
  <c r="T924" i="1"/>
  <c r="AA924"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<sst xmlns="http://schemas.openxmlformats.org/spreadsheetml/2006/main" count="12598" uniqueCount="2745">
  <si>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</si>
  <si>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</si>
  <si>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</si>
  <si>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</si>
  <si>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</si>
  <si>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</si>
  <si>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</si>
  <si>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</si>
  <si>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</si>
  <si>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</si>
  <si>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</si>
  <si>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</si>
  <si>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</si>
  <si>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</si>
  <si>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</si>
  <si>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</si>
  <si>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</si>
  <si>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</si>
  <si>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</si>
  <si>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</si>
  <si>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</si>
  <si>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</si>
  <si>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</si>
  <si>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</si>
  <si>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</si>
  <si>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</si>
  <si>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</si>
  <si>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</si>
  <si>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</si>
  <si>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</si>
  <si>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</si>
  <si>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</si>
  <si>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</si>
  <si>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</si>
  <si>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</si>
  <si>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</si>
  <si>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</si>
  <si>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</si>
  <si>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</si>
  <si>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</si>
  <si>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</si>
  <si>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</si>
  <si>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</si>
  <si>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</si>
  <si>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</si>
  <si>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</si>
  <si>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</si>
  <si>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</si>
  <si>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</si>
  <si>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</si>
  <si>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</si>
  <si>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</si>
  <si>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</si>
  <si>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</si>
  <si>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</si>
  <si>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</si>
  <si>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</si>
  <si>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</si>
  <si>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</si>
  <si>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</si>
  <si>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</si>
  <si>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</si>
  <si>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</si>
  <si>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</si>
  <si>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</si>
  <si>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</si>
  <si>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</si>
  <si>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</si>
  <si>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</si>
  <si>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</si>
  <si>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</si>
  <si>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</si>
  <si>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</si>
  <si>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</si>
  <si>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</si>
  <si>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</si>
  <si>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</si>
  <si>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</si>
  <si>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</si>
  <si>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</si>
  <si>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</si>
  <si>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</si>
  <si>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</si>
  <si>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</si>
  <si>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</si>
  <si>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</si>
  <si>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</si>
  <si>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</si>
  <si>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</si>
  <si>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</si>
  <si>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</si>
  <si>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</si>
  <si>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</si>
  <si>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</si>
  <si>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</si>
  <si>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</si>
  <si>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</si>
  <si>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</si>
  <si>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</si>
  <si>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</si>
  <si>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</si>
  <si>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</si>
  <si>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</si>
  <si>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</si>
  <si>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</si>
  <si>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</si>
  <si>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</si>
  <si>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</si>
  <si>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</si>
  <si>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</si>
  <si>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</si>
  <si>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</si>
  <si>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</si>
  <si>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</si>
  <si>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</si>
  <si>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</si>
  <si>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</si>
  <si>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</si>
  <si>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</si>
  <si>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</si>
  <si>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</si>
  <si>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</si>
  <si>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</si>
  <si>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</si>
  <si>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</si>
  <si>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</si>
  <si>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</si>
  <si>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</si>
  <si>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</si>
  <si>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</si>
  <si>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</si>
  <si>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</si>
  <si>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</si>
  <si>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</si>
  <si>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</si>
  <si>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</si>
  <si>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</si>
  <si>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</si>
  <si>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</si>
  <si>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</si>
  <si>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</si>
  <si>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</si>
  <si>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</si>
  <si>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</si>
  <si>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</si>
  <si>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</si>
  <si>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</si>
  <si>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</si>
  <si>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</si>
  <si>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</si>
  <si>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</si>
  <si>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</si>
  <si>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</si>
  <si>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</si>
  <si>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</si>
  <si>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</si>
  <si>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</si>
  <si>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</si>
  <si>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</si>
  <si>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</si>
  <si>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</si>
  <si>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</si>
  <si>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</si>
  <si>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</si>
  <si>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</si>
  <si>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</si>
  <si>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</si>
  <si>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</si>
  <si>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</si>
  <si>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</si>
  <si>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</si>
  <si>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</si>
  <si>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</si>
  <si>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</si>
  <si>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</si>
  <si>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</si>
  <si>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</si>
  <si>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</si>
  <si>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</si>
  <si>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</si>
  <si>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</si>
  <si>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</si>
  <si>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</si>
  <si>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</si>
  <si>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</si>
  <si>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</si>
  <si>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</si>
  <si>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</si>
  <si>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</si>
  <si>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</si>
  <si>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</si>
  <si>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</si>
  <si>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</si>
  <si>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</si>
  <si>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</si>
  <si>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</si>
  <si>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</si>
  <si>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</si>
  <si>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</si>
  <si>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</si>
  <si>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</si>
  <si>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</si>
  <si>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</si>
  <si>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</si>
  <si>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</si>
  <si>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</si>
  <si>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</si>
  <si>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</si>
  <si>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</si>
  <si>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</si>
  <si>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</si>
  <si>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</si>
  <si>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</si>
  <si>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</si>
  <si>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</si>
  <si>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</si>
  <si>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</si>
  <si>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</si>
  <si>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</si>
  <si>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</si>
  <si>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</si>
  <si>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</si>
  <si>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</si>
  <si>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</si>
  <si>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</si>
  <si>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</si>
  <si>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</si>
  <si>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</si>
  <si>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</si>
  <si>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</si>
  <si>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</si>
  <si>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</si>
  <si>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</si>
  <si>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</si>
  <si>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</si>
  <si>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</si>
  <si>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</si>
  <si>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</si>
  <si>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</si>
  <si>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</si>
  <si>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</si>
  <si>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</si>
  <si>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</si>
  <si>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</si>
  <si>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</si>
  <si>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</si>
  <si>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</si>
  <si>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</si>
  <si>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</si>
  <si>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</si>
  <si>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</si>
  <si>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</si>
  <si>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</si>
  <si>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</si>
  <si>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</si>
  <si>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</si>
  <si>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</si>
  <si>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</si>
  <si>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</si>
  <si>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</si>
  <si>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</si>
  <si>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</si>
  <si>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</si>
  <si>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</si>
  <si>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</si>
  <si>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</si>
  <si>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</si>
  <si>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</si>
  <si>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</si>
  <si>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</si>
  <si>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</si>
  <si>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</si>
  <si>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</si>
  <si>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</si>
  <si>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</si>
  <si>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</si>
  <si>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</si>
  <si>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</si>
  <si>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</si>
  <si>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</si>
  <si>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</si>
  <si>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</si>
  <si>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</si>
  <si>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</si>
  <si>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</si>
  <si>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</si>
  <si>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</si>
  <si>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</si>
  <si>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</si>
  <si>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</si>
  <si>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</si>
  <si>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</si>
  <si>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</si>
  <si>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</si>
  <si>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</si>
  <si>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</si>
  <si>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</si>
  <si>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</si>
  <si>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</si>
  <si>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</si>
  <si>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</si>
  <si>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</si>
  <si>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</si>
  <si>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</si>
  <si>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</si>
  <si>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</si>
  <si>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</si>
  <si>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</si>
  <si>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</si>
  <si>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</si>
  <si>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</si>
  <si>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</si>
  <si>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</si>
  <si>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</si>
  <si>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</si>
  <si>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</si>
  <si>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</si>
  <si>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</si>
  <si>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</si>
  <si>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</si>
  <si>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</si>
  <si>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</si>
  <si>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</si>
  <si>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</si>
  <si>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</si>
  <si>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</si>
  <si>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</si>
  <si>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</si>
  <si>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</si>
  <si>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</si>
  <si>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</si>
  <si>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</si>
  <si>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</si>
  <si>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</si>
  <si>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</si>
  <si>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</si>
  <si>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</si>
  <si>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</si>
  <si>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</si>
  <si>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</si>
  <si>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</si>
  <si>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</si>
  <si>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</si>
  <si>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</si>
  <si>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</si>
  <si>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</si>
  <si>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</si>
  <si>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</si>
  <si>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</si>
  <si>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</si>
  <si>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</si>
  <si>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</si>
  <si>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</si>
  <si>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</si>
  <si>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</si>
  <si>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</si>
  <si>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</si>
  <si>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</si>
  <si>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</si>
  <si>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</si>
  <si>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</si>
  <si>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</si>
  <si>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</si>
  <si>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</si>
  <si>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</si>
  <si>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</si>
  <si>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</si>
  <si>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</si>
  <si>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</si>
  <si>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</si>
  <si>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</si>
  <si>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</si>
  <si>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</si>
  <si>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</si>
  <si>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</si>
  <si>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</si>
  <si>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</si>
  <si>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</si>
  <si>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</si>
  <si>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</si>
  <si>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</si>
  <si>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</si>
  <si>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</si>
  <si>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</si>
  <si>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</si>
  <si>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</si>
  <si>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</si>
  <si>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</si>
  <si>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</si>
  <si>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</si>
  <si>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</si>
  <si>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</si>
  <si>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</si>
  <si>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</si>
  <si>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</si>
  <si>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</si>
  <si>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</si>
  <si>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</si>
  <si>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</si>
  <si>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</si>
  <si>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</si>
  <si>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</si>
  <si>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</si>
  <si>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</si>
  <si>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</si>
  <si>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</si>
  <si>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</si>
  <si>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</si>
  <si>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</si>
  <si>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</si>
  <si>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</si>
  <si>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</si>
  <si>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</si>
  <si>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</si>
  <si>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</si>
  <si>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</si>
  <si>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</si>
  <si>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</si>
  <si>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</si>
  <si>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</si>
  <si>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</si>
  <si>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</si>
  <si>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</si>
  <si>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</si>
  <si>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</si>
  <si>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</si>
  <si>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</si>
  <si>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</si>
  <si>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</si>
  <si>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</si>
  <si>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</si>
  <si>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</si>
  <si>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</si>
  <si>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</si>
  <si>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</si>
  <si>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</si>
  <si>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</si>
  <si>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</si>
  <si>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</si>
  <si>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</si>
  <si>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</si>
  <si>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</si>
  <si>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</si>
  <si>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</si>
  <si>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</si>
  <si>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</si>
  <si>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</si>
  <si>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</si>
  <si>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</si>
  <si>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</si>
  <si>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</si>
  <si>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</si>
  <si>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</si>
  <si>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</si>
  <si>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</si>
  <si>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</si>
  <si>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</si>
  <si>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</si>
  <si>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</si>
  <si>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</si>
  <si>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</si>
  <si>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</si>
  <si>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</si>
  <si>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</si>
  <si>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</si>
  <si>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</si>
  <si>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</si>
  <si>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</si>
  <si>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</si>
  <si>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</si>
  <si>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</si>
  <si>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</si>
  <si>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</si>
  <si>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</si>
  <si>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</si>
  <si>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</si>
  <si>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</si>
  <si>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</si>
  <si>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</si>
  <si>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</si>
  <si>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</si>
  <si>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</si>
  <si>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</si>
  <si>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</si>
  <si>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</si>
  <si>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</si>
  <si>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</si>
  <si>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</si>
  <si>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</si>
  <si>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</si>
  <si>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</si>
  <si>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</si>
  <si>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</si>
  <si>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</si>
  <si>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</si>
  <si>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</si>
  <si>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</si>
  <si>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</si>
  <si>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</si>
  <si>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</si>
  <si>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</si>
  <si>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</si>
  <si>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</si>
  <si>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</si>
  <si>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</si>
  <si>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</si>
  <si>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</si>
  <si>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</si>
  <si>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</si>
  <si>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</si>
  <si>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</si>
  <si>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</si>
  <si>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</si>
  <si>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</si>
  <si>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</si>
  <si>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</si>
  <si>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</si>
  <si>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</si>
  <si>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</si>
  <si>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</si>
  <si>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</si>
  <si>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</si>
  <si>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</si>
  <si>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</si>
  <si>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</si>
  <si>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</si>
  <si>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</si>
  <si>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</si>
  <si>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</si>
  <si>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</si>
  <si>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</si>
  <si>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</si>
  <si>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</si>
  <si>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</si>
  <si>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</si>
  <si>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</si>
  <si>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</si>
  <si>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</si>
  <si>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</si>
  <si>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</si>
  <si>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</si>
  <si>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</si>
  <si>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</si>
  <si>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</si>
  <si>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</si>
  <si>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</si>
  <si>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</si>
  <si>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</si>
  <si>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</si>
  <si>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</si>
  <si>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</si>
  <si>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</si>
  <si>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</si>
  <si>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</si>
  <si>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</si>
  <si>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</si>
  <si>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</si>
  <si>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</si>
  <si>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</si>
  <si>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</si>
  <si>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</si>
  <si>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</si>
  <si>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</si>
  <si>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</si>
  <si>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</si>
  <si>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</si>
  <si>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</si>
  <si>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</si>
  <si>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</si>
  <si>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</si>
  <si>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</si>
  <si>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</si>
  <si>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</si>
  <si>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</si>
  <si>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</si>
  <si>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</si>
  <si>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</si>
  <si>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</si>
  <si>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</si>
  <si>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</si>
  <si>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</si>
  <si>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</si>
  <si>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</si>
  <si>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</si>
  <si>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</si>
  <si>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</si>
  <si>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</si>
  <si>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</si>
  <si>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</si>
  <si>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</si>
  <si>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</si>
  <si>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</si>
  <si>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</si>
  <si>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</si>
  <si>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</si>
  <si>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</si>
  <si>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</si>
  <si>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</si>
  <si>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</si>
  <si>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</si>
  <si>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</si>
  <si>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</si>
  <si>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</si>
  <si>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</si>
  <si>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</si>
  <si>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</si>
  <si>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</si>
  <si>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</si>
  <si>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</si>
  <si>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</si>
  <si>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</si>
  <si>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</si>
  <si>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</si>
  <si>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</si>
  <si>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</si>
  <si>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</si>
  <si>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</si>
  <si>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</si>
  <si>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</si>
  <si>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</si>
  <si>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</si>
  <si>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</si>
  <si>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</si>
  <si>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</si>
  <si>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</si>
  <si>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</si>
  <si>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</si>
  <si>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</si>
  <si>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</si>
  <si>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</si>
  <si>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</si>
  <si>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</si>
  <si>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</si>
  <si>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</si>
  <si>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</si>
  <si>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</si>
  <si>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</si>
  <si>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</si>
  <si>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</si>
  <si>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</si>
  <si>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</si>
  <si>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</si>
  <si>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</si>
  <si>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</si>
  <si>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</si>
  <si>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</si>
  <si>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</si>
  <si>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</si>
  <si>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</si>
  <si>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</si>
  <si>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</si>
  <si>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</si>
  <si>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</si>
  <si>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</si>
  <si>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</si>
  <si>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</si>
  <si>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</si>
  <si>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</si>
  <si>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</si>
  <si>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</si>
  <si>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</si>
  <si>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</si>
  <si>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</si>
  <si>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</si>
  <si>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</si>
  <si>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</si>
  <si>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</si>
  <si>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</si>
  <si>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</si>
  <si>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</si>
  <si>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</si>
  <si>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</si>
  <si>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</si>
  <si>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</si>
  <si>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</si>
  <si>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</si>
  <si>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</si>
  <si>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</si>
  <si>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</si>
  <si>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</si>
  <si>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</si>
  <si>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</si>
  <si>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</si>
  <si>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</si>
  <si>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</si>
  <si>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</si>
  <si>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</si>
  <si>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</si>
  <si>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</si>
  <si>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</si>
  <si>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</si>
  <si>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</si>
  <si>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</si>
  <si>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</si>
  <si>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</si>
  <si>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</si>
  <si>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</si>
  <si>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</si>
  <si>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</si>
  <si>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</si>
  <si>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</si>
  <si>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</si>
  <si>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</si>
  <si>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</si>
  <si>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</si>
  <si>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</si>
  <si>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</si>
  <si>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</si>
  <si>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</si>
  <si>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</si>
  <si>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</si>
  <si>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</si>
  <si>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</si>
  <si>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</si>
  <si>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</si>
  <si>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</si>
  <si>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</si>
  <si>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</si>
  <si>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</si>
  <si>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</si>
  <si>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</si>
  <si>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</si>
  <si>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</si>
  <si>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</si>
  <si>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</si>
  <si>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</si>
  <si>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</si>
  <si>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</si>
  <si>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</si>
  <si>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</si>
  <si>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</si>
  <si>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</si>
  <si>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</si>
  <si>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</si>
  <si>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</si>
  <si>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</si>
  <si>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</si>
  <si>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</si>
  <si>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</si>
  <si>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</si>
  <si>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</si>
  <si>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</si>
  <si>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</si>
  <si>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</si>
  <si>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</si>
  <si>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</si>
  <si>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</si>
  <si>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</si>
  <si>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</si>
  <si>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</si>
  <si>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</si>
  <si>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</si>
  <si>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</si>
  <si>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</si>
  <si>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</si>
  <si>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</si>
  <si>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</si>
  <si>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</si>
  <si>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</si>
  <si>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</si>
  <si>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</si>
  <si>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</si>
  <si>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</si>
  <si>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</si>
  <si>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</si>
  <si>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</si>
  <si>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</si>
  <si>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</si>
  <si>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</si>
  <si>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</si>
  <si>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</si>
  <si>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</si>
  <si>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</si>
  <si>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</si>
  <si>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</si>
  <si>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</si>
  <si>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</si>
  <si>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</si>
  <si>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</si>
  <si>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</si>
  <si>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</si>
  <si>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</si>
  <si>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</si>
  <si>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</si>
  <si>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</si>
  <si>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</si>
  <si>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</si>
  <si>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</si>
  <si>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</si>
  <si>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</si>
  <si>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</si>
  <si>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</si>
  <si>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</si>
  <si>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</si>
  <si>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</si>
  <si>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</si>
  <si>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</si>
  <si>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</si>
  <si>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</si>
  <si>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</si>
  <si>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</si>
  <si>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</si>
  <si>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</si>
  <si>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</si>
  <si>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</si>
  <si>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</si>
  <si>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</si>
  <si>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</si>
  <si>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</si>
  <si>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</si>
  <si>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</si>
  <si>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</si>
  <si>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</si>
  <si>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</si>
  <si>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</si>
  <si>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</si>
  <si>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</si>
  <si>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</si>
  <si>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</si>
  <si>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</si>
  <si>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</si>
  <si>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</si>
  <si>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</si>
  <si>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</si>
  <si>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</si>
  <si>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</si>
  <si>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</si>
  <si>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</si>
  <si>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</si>
  <si>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</si>
  <si>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</si>
  <si>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</si>
  <si>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</si>
  <si>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</si>
  <si>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</si>
  <si>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</si>
  <si>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</si>
  <si>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</si>
  <si>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</si>
  <si>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</si>
  <si>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</si>
  <si>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</si>
  <si>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</si>
  <si>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</si>
  <si>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</si>
  <si>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</si>
  <si>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</si>
  <si>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</si>
  <si>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</si>
  <si>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</si>
  <si>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</si>
  <si>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</si>
  <si>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</si>
  <si>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</si>
  <si>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</si>
  <si>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</si>
  <si>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</si>
  <si>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</si>
  <si>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</si>
  <si>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</si>
  <si>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</si>
  <si>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</si>
  <si>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</si>
  <si>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</si>
  <si>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</si>
  <si>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</si>
  <si>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</si>
  <si>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</si>
  <si>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</si>
  <si>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</si>
  <si>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</si>
  <si>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</si>
  <si>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</si>
  <si>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</si>
  <si>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</si>
  <si>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</si>
  <si>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</si>
  <si>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</si>
  <si>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</si>
  <si>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</si>
  <si>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</si>
  <si>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</si>
  <si>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</si>
  <si>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</si>
  <si>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</si>
  <si>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</si>
  <si>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</si>
  <si>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</si>
  <si>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</si>
  <si>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</si>
  <si>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</si>
  <si>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</si>
  <si>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</si>
  <si>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</si>
  <si>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</si>
  <si>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</si>
  <si>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</si>
  <si>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</si>
  <si>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</si>
  <si>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</si>
  <si>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</si>
  <si>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</si>
  <si>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</si>
  <si>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</si>
  <si>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</si>
  <si>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</si>
  <si>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</si>
  <si>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</si>
  <si>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</si>
  <si>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</si>
  <si>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</si>
  <si>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</si>
  <si>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</si>
  <si>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</si>
  <si>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</si>
  <si>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</si>
  <si>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</si>
  <si>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</si>
  <si>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</si>
  <si>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</si>
  <si>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</si>
  <si>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</si>
  <si>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</si>
  <si>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</si>
  <si>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</si>
  <si>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</si>
  <si>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</si>
  <si>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</si>
  <si>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</si>
  <si>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</si>
  <si>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</si>
  <si>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</si>
  <si>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</si>
  <si>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</si>
  <si>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</si>
  <si>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</si>
  <si>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</si>
  <si>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</si>
  <si>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</si>
  <si>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</si>
  <si>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</si>
  <si>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</si>
  <si>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</si>
  <si>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</si>
  <si>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</si>
  <si>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</si>
  <si>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</si>
  <si>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</si>
  <si>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</si>
  <si>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</si>
  <si>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</si>
  <si>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</si>
  <si>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</si>
  <si>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</si>
  <si>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</si>
  <si>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</si>
  <si>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</si>
  <si>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</si>
  <si>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</si>
  <si>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</si>
  <si>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</si>
  <si>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</si>
  <si>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</si>
  <si>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</si>
  <si>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</si>
  <si>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</si>
  <si>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</si>
  <si>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</si>
  <si>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</si>
  <si>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</si>
  <si>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</si>
  <si>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</si>
  <si>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</si>
  <si>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</si>
  <si>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</si>
  <si>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</si>
  <si>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</si>
  <si>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</si>
  <si>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</si>
  <si>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</si>
  <si>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</si>
  <si>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</si>
  <si>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</si>
  <si>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</si>
  <si>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</si>
  <si>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</si>
  <si>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</si>
  <si>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</si>
  <si>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</si>
  <si>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</si>
  <si>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</si>
  <si>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</si>
  <si>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</si>
  <si>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</si>
  <si>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</si>
  <si>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</si>
  <si>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</si>
  <si>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</si>
  <si>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</si>
  <si>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</si>
  <si>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</si>
  <si>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</si>
  <si>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</si>
  <si>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</si>
  <si>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</si>
  <si>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</si>
  <si>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</si>
  <si>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</si>
  <si>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</si>
  <si>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</si>
  <si>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</si>
  <si>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</si>
  <si>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</si>
  <si>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</si>
  <si>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</si>
  <si>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</si>
  <si>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</si>
  <si>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</si>
  <si>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</si>
  <si>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</si>
  <si>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</si>
  <si>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</si>
  <si>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</si>
  <si>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</si>
  <si>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</si>
  <si>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</si>
  <si>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</si>
  <si>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</si>
  <si>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</si>
  <si>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</si>
  <si>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</si>
  <si>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</si>
  <si>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</si>
  <si>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</si>
  <si>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</si>
  <si>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</si>
  <si>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</si>
  <si>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</si>
  <si>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</si>
  <si>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</si>
  <si>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</si>
  <si>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</si>
  <si>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</si>
  <si>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</si>
  <si>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</si>
  <si>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</si>
  <si>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</si>
  <si>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</si>
  <si>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</si>
  <si>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</si>
  <si>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</si>
  <si>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</si>
  <si>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</si>
  <si>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</si>
  <si>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</si>
  <si>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</si>
  <si>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</si>
  <si>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</si>
  <si>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</si>
  <si>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</si>
  <si>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</si>
  <si>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</si>
  <si>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</si>
  <si>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</si>
  <si>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</si>
  <si>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</si>
  <si>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</si>
  <si>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</si>
  <si>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</si>
  <si>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</si>
  <si>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</si>
  <si>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</si>
  <si>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</si>
  <si>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</si>
  <si>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</si>
  <si>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</si>
  <si>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</si>
  <si>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</si>
  <si>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</si>
  <si>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</si>
  <si>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</si>
  <si>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</si>
  <si>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</si>
  <si>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</si>
  <si>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</si>
  <si>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</si>
  <si>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</si>
  <si>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</si>
  <si>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</si>
  <si>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</si>
  <si>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</si>
  <si>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</si>
  <si>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</si>
  <si>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</si>
  <si>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</si>
  <si>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</si>
  <si>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</si>
  <si>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</si>
  <si>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</si>
  <si>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</si>
  <si>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</si>
  <si>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</si>
  <si>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</si>
  <si>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</si>
  <si>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</si>
  <si>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</si>
  <si>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</si>
  <si>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</si>
  <si>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</si>
  <si>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</si>
  <si>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</si>
  <si>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</si>
  <si>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</si>
  <si>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</si>
  <si>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</si>
  <si>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</si>
  <si>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</si>
  <si>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</si>
  <si>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</si>
  <si>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</si>
  <si>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</si>
  <si>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</si>
  <si>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</si>
  <si>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</si>
  <si>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</si>
  <si>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</si>
  <si>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</si>
  <si>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</si>
  <si>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</si>
  <si>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</si>
  <si>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</si>
  <si>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</si>
  <si>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</si>
  <si>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</si>
  <si>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</si>
  <si>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</si>
  <si>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</si>
  <si>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</si>
  <si>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</si>
  <si>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</si>
  <si>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</si>
  <si>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</si>
  <si>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</si>
  <si>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</si>
  <si>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</si>
  <si>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</si>
  <si>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</si>
  <si>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</si>
  <si>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</si>
  <si>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</si>
  <si>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</si>
  <si>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</si>
  <si>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</si>
  <si>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</si>
  <si>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</si>
  <si>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</si>
  <si>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</si>
  <si>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</si>
  <si>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</si>
  <si>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</si>
  <si>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</si>
  <si>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</si>
  <si>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</si>
  <si>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</si>
  <si>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</si>
  <si>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</si>
  <si>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</si>
  <si>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</si>
  <si>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</si>
  <si>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</si>
  <si>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</si>
  <si>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</si>
  <si>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</si>
  <si>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</si>
  <si>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</si>
  <si>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</si>
  <si>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</si>
  <si>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</si>
  <si>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</si>
  <si>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</si>
  <si>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</si>
  <si>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</si>
  <si>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</si>
  <si>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</si>
  <si>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</si>
  <si>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</si>
  <si>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</si>
  <si>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</si>
  <si>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</si>
  <si>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</si>
  <si>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</si>
  <si>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</si>
  <si>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</si>
  <si>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</si>
  <si>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</si>
  <si>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</si>
  <si>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</si>
  <si>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</si>
  <si>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</si>
  <si>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</si>
  <si>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</si>
  <si>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</si>
  <si>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</si>
  <si>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</si>
  <si>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</si>
  <si>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</si>
  <si>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</si>
  <si>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</si>
  <si>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</si>
  <si>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</si>
  <si>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</si>
  <si>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</si>
  <si>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</si>
  <si>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</si>
  <si>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</si>
  <si>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</si>
  <si>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</si>
  <si>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</si>
  <si>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</si>
  <si>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</si>
  <si>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</si>
  <si>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</si>
  <si>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</si>
  <si>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</si>
  <si>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</si>
  <si>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</si>
  <si>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</si>
  <si>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</si>
  <si>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</si>
  <si>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</si>
  <si>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</si>
  <si>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</si>
  <si>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</si>
  <si>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</si>
  <si>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</si>
  <si>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</si>
  <si>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</si>
  <si>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</si>
  <si>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</si>
  <si>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</si>
  <si>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</si>
  <si>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</si>
  <si>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</si>
  <si>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</si>
  <si>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</si>
  <si>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</si>
  <si>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</si>
  <si>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</si>
  <si>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</si>
  <si>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</si>
  <si>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</si>
  <si>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</si>
  <si>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</si>
  <si>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</si>
  <si>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</si>
  <si>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</si>
  <si>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</si>
  <si>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</si>
  <si>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</si>
  <si>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</si>
  <si>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</si>
  <si>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</si>
  <si>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</si>
  <si>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</si>
  <si>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</si>
  <si>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</si>
  <si>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</si>
  <si>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</si>
  <si>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</si>
  <si>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</si>
  <si>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</si>
  <si>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</si>
  <si>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</si>
  <si>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</si>
  <si>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</si>
  <si>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</si>
  <si>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</si>
  <si>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</si>
  <si>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</si>
  <si>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</si>
  <si>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</si>
  <si>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</si>
  <si>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</si>
  <si>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</si>
  <si>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</si>
  <si>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</si>
  <si>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</si>
  <si>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</si>
  <si>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</si>
  <si>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</si>
  <si>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</si>
  <si>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</si>
  <si>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</si>
  <si>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</si>
  <si>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</si>
  <si>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</si>
  <si>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</si>
  <si>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</si>
  <si>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</si>
  <si>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</si>
  <si>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</si>
  <si>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</si>
  <si>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</si>
  <si>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</si>
  <si>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</si>
  <si>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</si>
  <si>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</si>
  <si>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</si>
  <si>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</si>
  <si>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</si>
  <si>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</si>
  <si>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</si>
  <si>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</si>
  <si>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</si>
  <si>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</si>
  <si>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</si>
  <si>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</si>
  <si>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</si>
  <si>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</si>
  <si>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</si>
  <si>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</si>
  <si>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</si>
  <si>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</si>
  <si>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</si>
  <si>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</si>
  <si>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</si>
  <si>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</si>
  <si>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</si>
  <si>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</si>
  <si>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</si>
  <si>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</si>
  <si>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</si>
  <si>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</si>
  <si>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</si>
  <si>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</si>
  <si>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</si>
  <si>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</si>
  <si>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</si>
  <si>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</si>
  <si>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</si>
  <si>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</si>
  <si>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</si>
  <si>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</si>
  <si>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</si>
  <si>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</si>
  <si>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</si>
  <si>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</si>
  <si>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</si>
  <si>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</si>
  <si>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</si>
  <si>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</si>
  <si>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</si>
  <si>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</si>
  <si>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</si>
  <si>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</si>
  <si>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</si>
  <si>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</si>
  <si>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</si>
  <si>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</si>
  <si>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</si>
  <si>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</si>
  <si>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</si>
  <si>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</si>
  <si>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</si>
  <si>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</si>
  <si>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</si>
  <si>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</si>
  <si>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</si>
  <si>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</si>
  <si>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</si>
  <si>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</si>
  <si>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</si>
  <si>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</si>
  <si>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</si>
  <si>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</si>
  <si>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</si>
  <si>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</si>
  <si>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</si>
  <si>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</si>
  <si>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</si>
  <si>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</si>
  <si>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</si>
  <si>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</si>
  <si>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</si>
  <si>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</si>
  <si>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</si>
  <si>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</si>
  <si>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</si>
  <si>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</si>
  <si>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</si>
  <si>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</si>
  <si>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</si>
  <si>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</si>
  <si>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</si>
  <si>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</si>
  <si>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</si>
  <si>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</si>
  <si>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</si>
  <si>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</si>
  <si>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</si>
  <si>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</si>
  <si>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</si>
  <si>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</si>
  <si>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</si>
  <si>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</si>
  <si>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</si>
  <si>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</si>
  <si>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</si>
  <si>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</si>
  <si>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</si>
  <si>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</si>
  <si>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</si>
  <si>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</si>
  <si>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</si>
  <si>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</si>
  <si>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</si>
  <si>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</si>
  <si>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</si>
  <si>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</si>
  <si>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</si>
  <si>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</si>
  <si>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</si>
  <si>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</si>
  <si>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</si>
  <si>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</si>
  <si>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</si>
  <si>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</si>
  <si>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</si>
  <si>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</si>
  <si>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</si>
  <si>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</si>
  <si>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</si>
  <si>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</si>
  <si>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</si>
  <si>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</si>
  <si>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</si>
  <si>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</si>
  <si>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</si>
  <si>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</si>
  <si>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</si>
  <si>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</si>
  <si>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</si>
  <si>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</si>
  <si>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</si>
  <si>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</si>
  <si>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</si>
  <si>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</si>
  <si>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</si>
  <si>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</si>
  <si>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</si>
  <si>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</si>
  <si>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</si>
  <si>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</si>
  <si>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</si>
  <si>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</si>
  <si>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</si>
  <si>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</si>
  <si>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</si>
  <si>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</si>
  <si>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</si>
  <si>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</si>
  <si>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</si>
  <si>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</si>
  <si>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</si>
  <si>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</si>
  <si>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</si>
  <si>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</si>
  <si>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</si>
  <si>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</si>
  <si>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</si>
  <si>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</si>
  <si>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</si>
  <si>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</si>
  <si>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</si>
  <si>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</si>
  <si>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</si>
  <si>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</si>
  <si>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</si>
  <si>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</si>
  <si>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</si>
  <si>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</si>
  <si>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</si>
  <si>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</si>
  <si>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</si>
  <si>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</si>
  <si>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</si>
  <si>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</si>
  <si>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</si>
  <si>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</si>
  <si>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</si>
  <si>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</si>
  <si>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</si>
  <si>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</si>
  <si>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</si>
  <si>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</si>
  <si>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</si>
  <si>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</si>
  <si>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</si>
  <si>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</si>
  <si>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</si>
  <si>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</si>
  <si>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</si>
  <si>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</si>
  <si>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</si>
  <si>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</si>
  <si>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</si>
  <si>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</si>
  <si>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</si>
  <si>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</si>
  <si>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</si>
  <si>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</si>
  <si>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</si>
  <si>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</si>
  <si>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</si>
  <si>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</si>
  <si>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</si>
  <si>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</si>
  <si>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</si>
  <si>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</si>
  <si>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</si>
  <si>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</si>
  <si>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</si>
  <si>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</si>
  <si>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</si>
  <si>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</si>
  <si>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</si>
  <si>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</si>
  <si>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</si>
  <si>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</si>
  <si>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</si>
  <si>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</si>
  <si>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</si>
  <si>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</si>
  <si>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</si>
  <si>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</si>
  <si>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</si>
  <si>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</si>
  <si>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</si>
  <si>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</si>
  <si>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</si>
  <si>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</si>
  <si>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</si>
  <si>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</si>
  <si>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</si>
  <si>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</si>
  <si>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</si>
  <si>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</si>
  <si>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</si>
  <si>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</si>
  <si>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</si>
  <si>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</si>
  <si>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</si>
  <si>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</si>
  <si>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</si>
  <si>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</si>
  <si>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</si>
  <si>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</si>
  <si>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</si>
  <si>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</si>
  <si>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</si>
  <si>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</si>
  <si>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</si>
  <si>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</si>
  <si>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</si>
  <si>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</si>
  <si>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</si>
  <si>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</si>
  <si>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</si>
  <si>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</si>
  <si>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</si>
  <si>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</si>
  <si>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</si>
  <si>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</si>
  <si>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</si>
  <si>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</si>
  <si>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</si>
  <si>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</si>
  <si>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</si>
  <si>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</si>
  <si>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</si>
  <si>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</si>
  <si>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</si>
  <si>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</si>
  <si>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</si>
  <si>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</si>
  <si>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</si>
  <si>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</si>
  <si>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</si>
  <si>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</si>
  <si>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</si>
  <si>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</si>
  <si>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</si>
  <si>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</si>
  <si>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</si>
  <si>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</si>
  <si>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</si>
  <si>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</si>
  <si>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</si>
  <si>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</si>
  <si>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</si>
  <si>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</si>
  <si>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</si>
  <si>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</si>
  <si>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</si>
  <si>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</si>
  <si>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</si>
  <si>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</si>
  <si>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</si>
  <si>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</si>
  <si>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</si>
  <si>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</si>
  <si>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</si>
  <si>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</si>
  <si>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</si>
  <si>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</si>
  <si>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</si>
  <si>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</si>
  <si>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</si>
  <si>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</si>
  <si>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</si>
  <si>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</si>
  <si>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</si>
  <si>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</si>
  <si>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</si>
  <si>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</si>
  <si>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</si>
  <si>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</si>
  <si>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</si>
  <si>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</si>
  <si>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</si>
  <si>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</si>
  <si>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</si>
  <si>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</si>
  <si>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</si>
  <si>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</si>
  <si>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</si>
  <si>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</si>
  <si>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</si>
  <si>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</si>
  <si>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</si>
  <si>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</si>
  <si>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</si>
  <si>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</si>
  <si>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</si>
  <si>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</si>
  <si>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</si>
  <si>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</si>
  <si>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</si>
  <si>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</si>
  <si>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</si>
  <si>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</si>
  <si>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</si>
  <si>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</si>
  <si>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</si>
  <si>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</si>
  <si>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</si>
  <si>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</si>
  <si>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</si>
  <si>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</si>
  <si>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</si>
  <si>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</si>
  <si>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</si>
  <si>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</si>
  <si>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</si>
  <si>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</si>
  <si>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</si>
  <si>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</si>
  <si>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</si>
  <si>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</si>
  <si>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</si>
  <si>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</si>
  <si>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</si>
  <si>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</si>
  <si>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</si>
  <si>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</si>
  <si>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</si>
  <si>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</si>
  <si>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</si>
  <si>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</si>
  <si>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</si>
  <si>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</si>
  <si>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</si>
  <si>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</si>
  <si>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</si>
  <si>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</si>
  <si>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</si>
  <si>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</si>
  <si>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</si>
  <si>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</si>
  <si>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</si>
  <si>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</si>
  <si>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</si>
  <si>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</si>
  <si>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</si>
  <si>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</si>
  <si>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</si>
  <si>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</si>
  <si>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</si>
  <si>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</si>
  <si>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</si>
  <si>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</si>
  <si>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</si>
  <si>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</si>
  <si>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</si>
  <si>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</si>
  <si>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</si>
  <si>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</si>
  <si>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</si>
  <si>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</si>
  <si>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</si>
  <si>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</si>
  <si>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</si>
  <si>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</si>
  <si>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</si>
  <si>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</si>
  <si>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</si>
  <si>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</si>
  <si>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</si>
  <si>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</si>
  <si>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</si>
  <si>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</si>
  <si>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</si>
  <si>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</si>
  <si>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</si>
  <si>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</si>
  <si>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</si>
  <si>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</si>
  <si>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</si>
  <si>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</si>
  <si>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</si>
  <si>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</si>
  <si>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</si>
  <si>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</si>
  <si>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</si>
  <si>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</si>
  <si>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</si>
  <si>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</si>
  <si>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</si>
  <si>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</si>
  <si>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</si>
  <si>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</si>
  <si>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</si>
  <si>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</si>
  <si>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</si>
  <si>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</si>
  <si>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</si>
  <si>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</si>
  <si>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</si>
  <si>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</si>
  <si>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</si>
  <si>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</si>
  <si>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</si>
  <si>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</si>
  <si>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</si>
  <si>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</si>
  <si>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</si>
  <si>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</si>
  <si>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</si>
  <si>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</si>
  <si>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</si>
  <si>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</si>
  <si>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</si>
  <si>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</si>
  <si>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</si>
  <si>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</si>
  <si>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</si>
  <si>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</si>
  <si>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</si>
  <si>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</si>
  <si>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</si>
  <si>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</si>
  <si>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</si>
  <si>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</si>
  <si>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</si>
  <si>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</si>
  <si>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</si>
  <si>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</si>
  <si>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</si>
  <si>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</si>
  <si>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</si>
  <si>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</si>
  <si>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</si>
  <si>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</si>
  <si>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</si>
  <si>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</si>
  <si>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</si>
  <si>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</si>
  <si>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</si>
  <si>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</si>
  <si>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</si>
  <si>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</si>
  <si>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</si>
  <si>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</si>
  <si>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</si>
  <si>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</si>
  <si>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</si>
  <si>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</si>
  <si>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</si>
  <si>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</si>
  <si>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</si>
  <si>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</si>
  <si>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</si>
  <si>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</si>
  <si>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</si>
  <si>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</si>
  <si>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</si>
  <si>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</si>
  <si>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</si>
  <si>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</si>
  <si>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</si>
  <si>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</si>
  <si>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</si>
  <si>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</si>
  <si>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</si>
  <si>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</si>
  <si>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</si>
  <si>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</si>
  <si>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</si>
  <si>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</si>
  <si>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</si>
  <si>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</si>
  <si>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</si>
  <si>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</si>
  <si>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</si>
  <si>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</si>
  <si>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</si>
  <si>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</si>
  <si>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</si>
  <si>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</si>
  <si>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</si>
  <si>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</si>
  <si>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</si>
  <si>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</si>
  <si>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</si>
  <si>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</si>
  <si>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</si>
  <si>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</si>
  <si>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</si>
  <si>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</si>
  <si>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</si>
  <si>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</si>
  <si>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</si>
  <si>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</si>
  <si>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</si>
  <si>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</si>
  <si>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</si>
  <si>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</si>
  <si>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</si>
  <si>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</si>
  <si>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</si>
  <si>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</si>
  <si>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</si>
  <si>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</si>
  <si>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</si>
  <si>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</si>
  <si>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</si>
  <si>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</si>
  <si>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</si>
  <si>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</si>
  <si>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</si>
  <si>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</si>
  <si>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</si>
  <si>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</si>
  <si>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</si>
  <si>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</si>
  <si>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</si>
  <si>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</si>
  <si>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</si>
  <si>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</si>
  <si>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</si>
  <si>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</si>
  <si>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</si>
  <si>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</si>
  <si>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</si>
  <si>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</si>
  <si>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</si>
  <si>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</si>
  <si>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</si>
  <si>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</si>
  <si>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</si>
  <si>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</si>
  <si>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</si>
  <si>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</si>
  <si>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</si>
  <si>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</si>
  <si>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</si>
  <si>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</si>
  <si>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</si>
  <si>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</si>
  <si>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</si>
  <si>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</si>
  <si>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</si>
  <si>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</si>
  <si>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</si>
  <si>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</si>
  <si>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</si>
  <si>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</si>
  <si>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</si>
  <si>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</si>
  <si>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</si>
  <si>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</si>
  <si>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</si>
  <si>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</si>
  <si>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</si>
  <si>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</si>
  <si>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</si>
  <si>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</si>
  <si>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</si>
  <si>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</si>
  <si>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</si>
  <si>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</si>
  <si>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</si>
  <si>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</si>
  <si>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</si>
  <si>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</si>
  <si>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</si>
  <si>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</si>
  <si>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</si>
  <si>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</si>
  <si>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</si>
  <si>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</si>
  <si>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</si>
  <si>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</si>
  <si>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</si>
  <si>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</si>
  <si>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</si>
  <si>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</si>
  <si>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</si>
  <si>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</si>
  <si>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</si>
  <si>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</si>
  <si>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</si>
  <si>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</si>
  <si>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</si>
  <si>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</si>
  <si>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</si>
  <si>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</si>
  <si>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</si>
  <si>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</si>
  <si>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</si>
  <si>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</si>
  <si>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</si>
  <si>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</si>
  <si>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</si>
  <si>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</si>
  <si>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</si>
  <si>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</si>
  <si>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</si>
  <si>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</si>
  <si>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</si>
  <si>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</si>
  <si>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</si>
  <si>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</si>
  <si>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</si>
  <si>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</si>
  <si>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</si>
  <si>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</si>
  <si>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</si>
  <si>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</si>
  <si>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</si>
  <si>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</si>
  <si>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</si>
  <si>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</si>
  <si>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</si>
  <si>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</si>
  <si>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</si>
  <si>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</si>
  <si>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</si>
  <si>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</si>
  <si>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</si>
  <si>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</si>
  <si>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</si>
  <si>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</si>
  <si>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</si>
  <si>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</si>
  <si>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</si>
  <si>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</si>
  <si>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</si>
  <si>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</si>
  <si>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</si>
  <si>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</si>
  <si>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</si>
  <si>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</si>
  <si>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</si>
  <si>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</si>
  <si>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</si>
  <si>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</si>
  <si>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</si>
  <si>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</si>
  <si>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</si>
  <si>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</si>
  <si>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</si>
  <si>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</si>
  <si>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</si>
  <si>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</si>
  <si>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</si>
  <si>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</si>
  <si>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</si>
  <si>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</si>
  <si>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</si>
  <si>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</si>
  <si>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</si>
  <si>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</si>
  <si>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</si>
  <si>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</si>
  <si>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</si>
  <si>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</si>
  <si>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</si>
  <si>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</si>
  <si>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</si>
  <si>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</si>
  <si>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</si>
  <si>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</si>
  <si>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</si>
  <si>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</si>
  <si>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</si>
  <si>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</si>
  <si>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</si>
  <si>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</si>
  <si>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</si>
  <si>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</si>
  <si>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</si>
  <si>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</si>
  <si>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</si>
  <si>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</si>
  <si>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</si>
  <si>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</si>
  <si>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</si>
  <si>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</si>
  <si>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</si>
  <si>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</si>
  <si>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</si>
  <si>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</si>
  <si>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</si>
  <si>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</si>
  <si>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</si>
  <si>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</si>
  <si>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</si>
  <si>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</si>
  <si>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</si>
  <si>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</si>
  <si>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</si>
  <si>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</si>
  <si>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</si>
  <si>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</si>
  <si>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</si>
  <si>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</si>
  <si>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</si>
  <si>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</si>
  <si>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</si>
  <si>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</si>
  <si>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</si>
  <si>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</si>
  <si>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</si>
  <si>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</si>
  <si>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</si>
  <si>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</si>
  <si>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</si>
  <si>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</si>
  <si>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</si>
  <si>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</si>
  <si>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</si>
  <si>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</si>
  <si>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</si>
  <si>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</si>
  <si>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</si>
  <si>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</si>
  <si>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</si>
  <si>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</si>
  <si>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</si>
  <si>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</si>
  <si>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</si>
  <si>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</si>
  <si>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</si>
  <si>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</si>
  <si>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</si>
  <si>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</si>
  <si>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</si>
  <si>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</si>
  <si>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</si>
  <si>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</si>
  <si>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</si>
  <si>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</si>
  <si>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</si>
  <si>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</si>
  <si>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</si>
  <si>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</si>
  <si>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</si>
  <si>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</si>
  <si>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</si>
  <si>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</si>
  <si>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</si>
  <si>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</si>
  <si>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</si>
  <si>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</si>
  <si>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</si>
  <si>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</si>
  <si>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</si>
  <si>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</si>
  <si>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</si>
  <si>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</si>
  <si>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</si>
  <si>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</si>
  <si>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</si>
  <si>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</si>
  <si>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</si>
  <si>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</si>
  <si>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</si>
  <si>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</si>
  <si>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</si>
  <si>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</si>
  <si>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</si>
  <si>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</si>
  <si>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</si>
  <si>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</si>
  <si>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</si>
  <si>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</si>
  <si>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</si>
  <si>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</si>
  <si>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</si>
  <si>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</si>
  <si>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</si>
  <si>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</si>
  <si>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</si>
  <si>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</si>
  <si>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</si>
  <si>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</si>
  <si>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</si>
  <si>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</si>
  <si>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</si>
  <si>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</si>
  <si>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</si>
  <si>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</si>
  <si>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</si>
  <si>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</si>
  <si>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</si>
  <si>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</si>
  <si>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</si>
  <si>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</si>
  <si>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</si>
  <si>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</si>
  <si>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</si>
  <si>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</si>
  <si>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</si>
  <si>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</si>
  <si>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</si>
  <si>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</si>
  <si>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</si>
  <si>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</si>
  <si>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</si>
  <si>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</si>
  <si>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</si>
  <si>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</si>
  <si>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</si>
  <si>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</si>
  <si>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</si>
  <si>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</si>
  <si>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</si>
  <si>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</si>
  <si>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</si>
  <si>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</si>
  <si>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</si>
  <si>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</si>
  <si>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</si>
  <si>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</si>
  <si>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</si>
  <si>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</si>
  <si>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</si>
  <si>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</si>
  <si>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</si>
  <si>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</si>
  <si>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</si>
  <si>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</si>
  <si>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</si>
  <si>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</si>
  <si>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</si>
  <si>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</si>
  <si>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</si>
  <si>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</si>
  <si>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</si>
  <si>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</si>
  <si>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</si>
  <si>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</si>
  <si>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</si>
  <si>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</si>
  <si>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</si>
  <si>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</si>
  <si>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</si>
  <si>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</si>
  <si>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</si>
  <si>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</si>
  <si>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</si>
  <si>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</si>
  <si>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</si>
  <si>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</si>
  <si>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</si>
  <si>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</si>
  <si>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</si>
  <si>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</si>
  <si>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</si>
  <si>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</si>
  <si>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</si>
  <si>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</si>
  <si>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</si>
  <si>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</si>
  <si>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</si>
  <si>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</si>
  <si>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</si>
  <si>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</si>
  <si>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</si>
  <si>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</si>
  <si>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</si>
  <si>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</si>
  <si>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</si>
  <si>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</si>
  <si>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</si>
  <si>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</si>
  <si>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</si>
  <si>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</si>
  <si>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</si>
  <si>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</si>
  <si>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</si>
  <si>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</si>
  <si>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</si>
  <si>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</si>
  <si>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</si>
  <si>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</si>
  <si>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</si>
  <si>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</si>
  <si>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</si>
  <si>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</si>
  <si>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</si>
  <si>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</si>
  <si>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</si>
  <si>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</si>
  <si>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</si>
  <si>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</si>
  <si>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</si>
  <si>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</si>
  <si>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</si>
  <si>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</si>
  <si>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</si>
  <si>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</si>
  <si>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</si>
  <si>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</si>
  <si>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</si>
  <si>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</si>
  <si>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</si>
  <si>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</si>
  <si>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</si>
  <si>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</si>
  <si>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</si>
  <si>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</si>
  <si>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</si>
  <si>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</si>
  <si>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</si>
  <si>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</si>
  <si>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</si>
  <si>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</si>
  <si>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</si>
  <si>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</si>
  <si>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</si>
  <si>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</si>
  <si>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</si>
  <si>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</si>
  <si>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</si>
  <si>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</si>
  <si>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</si>
  <si>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</si>
  <si>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</si>
  <si>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</si>
  <si>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</si>
  <si>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</si>
  <si>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</si>
  <si>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</si>
  <si>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</si>
  <si>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</si>
  <si>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</si>
  <si>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</si>
  <si>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</si>
  <si>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</si>
  <si>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</si>
  <si>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</si>
  <si>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</si>
  <si>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</si>
  <si>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</si>
  <si>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</si>
  <si>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</si>
  <si>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</si>
  <si>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</si>
  <si>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</si>
  <si>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</si>
  <si>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</si>
  <si>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</si>
  <si>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</si>
  <si>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</si>
  <si>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</si>
  <si>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</si>
  <si>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</si>
  <si>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</si>
  <si>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</si>
  <si>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</si>
  <si>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</si>
  <si>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</si>
  <si>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</si>
  <si>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</si>
  <si>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</si>
  <si>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</si>
  <si>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</si>
  <si>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</si>
  <si>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</si>
  <si>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</si>
  <si>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</si>
  <si>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</si>
  <si>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</si>
  <si>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</si>
  <si>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</si>
  <si>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</si>
  <si>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</si>
  <si>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</si>
  <si>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</si>
  <si>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</si>
  <si>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</si>
  <si>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</si>
  <si>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</si>
  <si>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</si>
  <si>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</si>
  <si>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</si>
  <si>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</si>
  <si>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</si>
  <si>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</si>
  <si>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</si>
  <si>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</si>
  <si>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</si>
  <si>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</si>
  <si>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</si>
  <si>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</si>
  <si>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</si>
  <si>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</si>
  <si>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</si>
  <si>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</si>
  <si>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</si>
  <si>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</si>
  <si>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</si>
  <si>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</si>
  <si>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</si>
  <si>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</si>
  <si>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</si>
  <si>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</si>
  <si>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</si>
  <si>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</si>
  <si>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</si>
  <si>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</si>
  <si>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</si>
  <si>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</si>
  <si>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</si>
  <si>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</si>
  <si>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</si>
  <si>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</si>
  <si>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</si>
  <si>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</si>
  <si>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</si>
  <si>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</si>
  <si>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</si>
  <si>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</si>
  <si>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</si>
  <si>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</si>
  <si>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</si>
  <si>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</si>
  <si>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</si>
  <si>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</si>
  <si>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</si>
  <si>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</si>
  <si>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</si>
  <si>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</si>
  <si>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</si>
  <si>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</si>
  <si>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</si>
  <si>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</si>
  <si>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</si>
  <si>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</si>
  <si>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</si>
  <si>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</si>
  <si>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</si>
  <si>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</si>
  <si>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</si>
  <si>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</si>
  <si>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</si>
  <si>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</si>
  <si>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</si>
  <si>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</si>
  <si>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</si>
  <si>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</si>
  <si>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</si>
  <si>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</si>
  <si>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</si>
  <si>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</si>
  <si>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</si>
  <si>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</si>
  <si>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</si>
  <si>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</si>
  <si>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</si>
  <si>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</si>
  <si>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</si>
  <si>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</si>
  <si>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</si>
  <si>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</si>
  <si>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</si>
  <si>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</si>
  <si>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</si>
  <si>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</si>
  <si>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</si>
  <si>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</si>
  <si>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</si>
  <si>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</si>
  <si>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</si>
  <si>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</si>
  <si>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</si>
  <si>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</si>
  <si>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</si>
  <si>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</si>
  <si>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</si>
  <si>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</si>
  <si>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</si>
  <si>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</si>
  <si>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</si>
  <si>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</si>
  <si>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</si>
  <si>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</si>
  <si>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</si>
  <si>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</si>
  <si>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</si>
  <si>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</si>
  <si>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</si>
  <si>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</si>
  <si>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</si>
  <si>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</si>
  <si>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</si>
  <si>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</si>
  <si>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</si>
  <si>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</si>
  <si>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</si>
  <si>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</si>
  <si>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</si>
  <si>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</si>
  <si>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</si>
  <si>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</si>
  <si>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</si>
  <si>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</si>
  <si>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</si>
  <si>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</si>
  <si>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</si>
  <si>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</si>
  <si>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</si>
  <si>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</si>
  <si>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</si>
  <si>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</si>
  <si>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</si>
  <si>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</si>
  <si>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</si>
  <si>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</si>
  <si>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</si>
  <si>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</si>
  <si>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</si>
  <si>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</si>
  <si>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</si>
  <si>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</si>
  <si>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</si>
  <si>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</si>
  <si>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</si>
  <si>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</si>
  <si>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</si>
  <si>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</si>
  <si>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</si>
  <si>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</si>
  <si>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</si>
  <si>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</si>
  <si>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</si>
  <si>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</si>
  <si>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</si>
  <si>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</si>
  <si>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</si>
  <si>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</si>
  <si>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</si>
  <si>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</si>
  <si>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</si>
  <si>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</si>
  <si>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</si>
  <si>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</si>
  <si>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</si>
  <si>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</si>
  <si>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</si>
  <si>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</si>
  <si>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</si>
  <si>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</si>
  <si>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</si>
  <si>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</si>
  <si>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</si>
  <si>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</si>
  <si>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</si>
  <si>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</si>
  <si>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</si>
  <si>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</si>
  <si>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</si>
  <si>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</si>
  <si>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</si>
  <si>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</si>
  <si>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</si>
  <si>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</si>
  <si>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</si>
  <si>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</si>
  <si>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</si>
  <si>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</si>
  <si>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</si>
  <si>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</si>
  <si>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</si>
  <si>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</si>
  <si>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</si>
  <si>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</si>
  <si>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</si>
  <si>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</si>
  <si>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</si>
  <si>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</si>
  <si>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</si>
  <si>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</si>
  <si>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</si>
  <si>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</si>
  <si>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</si>
  <si>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</si>
  <si>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</si>
  <si>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</si>
  <si>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</si>
  <si>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</si>
  <si>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</si>
  <si>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</si>
  <si>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</si>
  <si>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</si>
  <si>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</si>
  <si>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</si>
  <si>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</si>
  <si>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</si>
  <si>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</si>
  <si>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</si>
  <si>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</si>
  <si>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</si>
  <si>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</si>
  <si>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</si>
  <si>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</si>
  <si>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</si>
  <si>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</si>
  <si>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</si>
  <si>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</si>
  <si>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</si>
  <si>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</si>
  <si>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</si>
  <si>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</si>
  <si>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</si>
  <si>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</si>
  <si>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</si>
  <si>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</si>
  <si>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</si>
  <si>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</si>
  <si>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</si>
  <si>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</si>
  <si>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</si>
  <si>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</si>
  <si>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</si>
  <si>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</si>
  <si>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</si>
  <si>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</si>
  <si>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</si>
  <si>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</si>
  <si>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</si>
  <si>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</si>
  <si>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</si>
  <si>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</si>
  <si>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</si>
  <si>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</si>
  <si>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</si>
  <si>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</si>
  <si>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</si>
  <si>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</si>
  <si>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19 enero 2024</t>
  </si>
  <si>
    <t>20 enero 2024</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</si>
  <si>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</si>
  <si>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</si>
  <si>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</si>
  <si>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</si>
  <si>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</si>
  <si>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</si>
  <si>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</si>
  <si>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</si>
  <si>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</si>
  <si>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</si>
  <si>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</si>
  <si>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</si>
  <si>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22 enero 2024</t>
  </si>
  <si>
    <t>23 enero 2024</t>
  </si>
  <si>
    <t>24 enero 2024</t>
  </si>
  <si>
    <t>25 enero 2024</t>
  </si>
  <si>
    <t>26 enero 2024</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</si>
  <si>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</si>
  <si>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</si>
  <si>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</si>
  <si>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</si>
  <si>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</si>
  <si>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</si>
  <si>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</si>
  <si>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</si>
  <si>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</si>
  <si>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</si>
  <si>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</si>
  <si>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</si>
  <si>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</si>
  <si>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</si>
  <si>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</si>
  <si>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</si>
  <si>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</si>
  <si>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</si>
  <si>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</si>
  <si>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</si>
  <si>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</si>
  <si>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</si>
  <si>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</si>
  <si>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</si>
  <si>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</si>
  <si>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</si>
  <si>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</si>
  <si>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</si>
  <si>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</si>
  <si>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</si>
  <si>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</si>
  <si>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</si>
  <si>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</si>
  <si>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</si>
  <si>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</si>
  <si>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</si>
  <si>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</si>
  <si>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</si>
  <si>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</si>
  <si>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</si>
  <si>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</si>
  <si>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Viaje México Agosto 2023</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</si>
  <si>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</si>
  <si>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</si>
  <si>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</si>
  <si>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</si>
  <si>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</si>
  <si>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</si>
  <si>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</si>
  <si>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</si>
  <si>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</si>
  <si>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</si>
  <si>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</si>
  <si>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</si>
  <si>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</si>
  <si>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</si>
  <si>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</si>
  <si>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</si>
  <si>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</si>
  <si>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</si>
  <si>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</si>
  <si>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</si>
  <si>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</si>
  <si>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</si>
  <si>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</si>
  <si>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</si>
  <si>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</si>
  <si>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</si>
  <si>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</si>
  <si>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</si>
  <si>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</si>
  <si>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</si>
  <si>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Talla 4_Años Talla 6_Años</t>
  </si>
  <si>
    <t>Bolso de Mimbre</t>
  </si>
  <si>
    <t>Pantalón acampanado Blanco</t>
  </si>
  <si>
    <t>BU06782</t>
  </si>
  <si>
    <t>BU06783</t>
  </si>
  <si>
    <t>BU06784</t>
  </si>
  <si>
    <t>BU06785</t>
  </si>
  <si>
    <t>BU06786</t>
  </si>
  <si>
    <t>Compra F21 Feb192024</t>
  </si>
  <si>
    <t>Vestido Midi Vainilla</t>
  </si>
  <si>
    <t xml:space="preserve">Bolso Crossbody </t>
  </si>
  <si>
    <t>Prendas de arriba</t>
  </si>
  <si>
    <t>Ani verde verde</t>
  </si>
  <si>
    <t>Gastos totales</t>
  </si>
  <si>
    <t>Valor Stock Actual</t>
  </si>
  <si>
    <t>Compra F21 Feb192025</t>
  </si>
  <si>
    <t>Compra F21 Feb192026</t>
  </si>
  <si>
    <t>Compra F21 Feb192027</t>
  </si>
  <si>
    <t>Compra F21 Feb192028</t>
  </si>
  <si>
    <t>Color Negro</t>
  </si>
  <si>
    <t>Yake</t>
  </si>
  <si>
    <t>Regalo Baby</t>
  </si>
  <si>
    <t>Oferta Promo Mensajería Gratis en ventas de $25USD</t>
  </si>
  <si>
    <t>Trajes de baño /Curvy</t>
  </si>
  <si>
    <t>Partes-de-abajo /Curvy</t>
  </si>
  <si>
    <t>Vestidos /Curvy</t>
  </si>
  <si>
    <t>Prendas de arriba /Curvy</t>
  </si>
  <si>
    <t>Hombres /Curvy</t>
  </si>
  <si>
    <t xml:space="preserve">Accesorios </t>
  </si>
  <si>
    <t>Lencería /Curvy</t>
  </si>
  <si>
    <t>Sweater de lana /Curvy</t>
  </si>
  <si>
    <t>Falda plisada de cuadros /Curvy</t>
  </si>
  <si>
    <t>Top bustier /Curvy</t>
  </si>
  <si>
    <t>Pantalón de traje /Curvy</t>
  </si>
  <si>
    <t>Vestido Orchid /Curvy</t>
  </si>
  <si>
    <t>Pantalón alto de bajo elegante /Curvy</t>
  </si>
  <si>
    <t>Pullover Dazy  /Curvy</t>
  </si>
  <si>
    <t>Cardigan classy  /Curvy</t>
  </si>
  <si>
    <t>Vestido Camisa Modely  /Curvy</t>
  </si>
  <si>
    <t>Camisa Modely  /Curvy</t>
  </si>
  <si>
    <t>Vestido Privé  /Curvy</t>
  </si>
  <si>
    <t>Vestido cruzado  /Curvy</t>
  </si>
  <si>
    <t>Vestido de mangas en contraste  /Curvy</t>
  </si>
  <si>
    <t>Mono con cinturón  /Curvy</t>
  </si>
  <si>
    <t>Vestido Frente Drapeado Negro y Blanco  /Curvy</t>
  </si>
  <si>
    <t>Traje de baño Oliva  /Curvy</t>
  </si>
  <si>
    <t>Traje de baño de mangas estampadas  /Curvy</t>
  </si>
  <si>
    <t>Kimono Dazy Elegante  /Curvy</t>
  </si>
  <si>
    <t>Bikini negro sexy  /Curvy</t>
  </si>
  <si>
    <t>Conjunto de bikini  /Curvy</t>
  </si>
  <si>
    <t>Conjunto de bikini moca  /Curvy</t>
  </si>
  <si>
    <t>Traje de baño blanco sexy  /Curvy</t>
  </si>
  <si>
    <t>Vestido Midi Vainilla  /Curvy</t>
  </si>
  <si>
    <t>Accesorios /Cintos</t>
  </si>
  <si>
    <t>Nuevo /Cintos /Accesorios</t>
  </si>
  <si>
    <t>Nuevo /Chalecos &amp; Blazers</t>
  </si>
  <si>
    <t>Blusas /Chalecos &amp; Blazers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</si>
  <si>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</si>
  <si>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</si>
  <si>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</si>
  <si>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</si>
  <si>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</si>
  <si>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</si>
  <si>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</si>
  <si>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</si>
  <si>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</si>
  <si>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</si>
  <si>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</si>
  <si>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</si>
  <si>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Prendas de arriba /Precios Bajos</t>
  </si>
  <si>
    <t>Blusas /Precios Bajos</t>
  </si>
  <si>
    <t>Blusas /Curvy /Precios Bajos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</si>
</sst>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7">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17" borderId="1" xfId="4" applyNumberFormat="1" applyFont="1" applyFill="1" applyBorder="1" applyAlignment="1">
      <alignment vertical="top"/>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6">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eg"/><Relationship Id="rId435" Type="http://schemas.openxmlformats.org/officeDocument/2006/relationships/image" Target="../media/image435.jpe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44" Type="http://schemas.openxmlformats.org/officeDocument/2006/relationships/image" Target="../media/image544.jp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png"/><Relationship Id="rId513" Type="http://schemas.openxmlformats.org/officeDocument/2006/relationships/image" Target="../media/image513.jpg"/><Relationship Id="rId555" Type="http://schemas.openxmlformats.org/officeDocument/2006/relationships/image" Target="../media/image555.jpg"/><Relationship Id="rId152" Type="http://schemas.openxmlformats.org/officeDocument/2006/relationships/image" Target="../media/image152.jpe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566" Type="http://schemas.openxmlformats.org/officeDocument/2006/relationships/image" Target="../media/image566.JPE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pn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pn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pn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pn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s>
</file>

<file path=xl/drawings/_rels/drawing2.xml.rels><?xml version="1.0" encoding="UTF-8" standalone="yes"?>
<Relationships xmlns="http://schemas.openxmlformats.org/package/2006/relationships"><Relationship Id="rId117" Type="http://schemas.openxmlformats.org/officeDocument/2006/relationships/image" Target="../media/image585.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24.jpeg"/><Relationship Id="rId324" Type="http://schemas.openxmlformats.org/officeDocument/2006/relationships/image" Target="../media/image311.jpg"/><Relationship Id="rId366" Type="http://schemas.openxmlformats.org/officeDocument/2006/relationships/image" Target="../media/image728.jpeg"/><Relationship Id="rId170" Type="http://schemas.openxmlformats.org/officeDocument/2006/relationships/image" Target="../media/image635.jpeg"/><Relationship Id="rId226" Type="http://schemas.openxmlformats.org/officeDocument/2006/relationships/image" Target="../media/image667.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95.jpeg"/><Relationship Id="rId335" Type="http://schemas.openxmlformats.org/officeDocument/2006/relationships/image" Target="../media/image322.jpg"/><Relationship Id="rId377" Type="http://schemas.openxmlformats.org/officeDocument/2006/relationships/image" Target="../media/image739.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674.jpeg"/><Relationship Id="rId402" Type="http://schemas.openxmlformats.org/officeDocument/2006/relationships/image" Target="../media/image403.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06.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08.jpeg"/><Relationship Id="rId388" Type="http://schemas.openxmlformats.org/officeDocument/2006/relationships/image" Target="../media/image750.jpeg"/><Relationship Id="rId85" Type="http://schemas.openxmlformats.org/officeDocument/2006/relationships/image" Target="../media/image85.jpg"/><Relationship Id="rId150" Type="http://schemas.openxmlformats.org/officeDocument/2006/relationships/image" Target="../media/image616.jpeg"/><Relationship Id="rId192" Type="http://schemas.openxmlformats.org/officeDocument/2006/relationships/image" Target="../media/image180.png"/><Relationship Id="rId206" Type="http://schemas.openxmlformats.org/officeDocument/2006/relationships/image" Target="../media/image647.png"/><Relationship Id="rId248" Type="http://schemas.openxmlformats.org/officeDocument/2006/relationships/image" Target="../media/image685.png"/><Relationship Id="rId12" Type="http://schemas.openxmlformats.org/officeDocument/2006/relationships/image" Target="../media/image12.jpg"/><Relationship Id="rId108" Type="http://schemas.openxmlformats.org/officeDocument/2006/relationships/image" Target="../media/image576.jpeg"/><Relationship Id="rId315" Type="http://schemas.openxmlformats.org/officeDocument/2006/relationships/image" Target="../media/image302.jpg"/><Relationship Id="rId357" Type="http://schemas.openxmlformats.org/officeDocument/2006/relationships/image" Target="../media/image719.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26.jpeg"/><Relationship Id="rId217" Type="http://schemas.openxmlformats.org/officeDocument/2006/relationships/image" Target="../media/image658.png"/><Relationship Id="rId399" Type="http://schemas.openxmlformats.org/officeDocument/2006/relationships/image" Target="../media/image400.jpg"/><Relationship Id="rId259" Type="http://schemas.openxmlformats.org/officeDocument/2006/relationships/image" Target="../media/image696.jpeg"/><Relationship Id="rId23" Type="http://schemas.openxmlformats.org/officeDocument/2006/relationships/image" Target="../media/image23.jpg"/><Relationship Id="rId119" Type="http://schemas.openxmlformats.org/officeDocument/2006/relationships/image" Target="../media/image587.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597.jpeg"/><Relationship Id="rId368" Type="http://schemas.openxmlformats.org/officeDocument/2006/relationships/image" Target="../media/image730.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08.jpeg"/><Relationship Id="rId379" Type="http://schemas.openxmlformats.org/officeDocument/2006/relationships/image" Target="../media/image741.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676.jpeg"/><Relationship Id="rId390" Type="http://schemas.openxmlformats.org/officeDocument/2006/relationships/image" Target="../media/image752.jpeg"/><Relationship Id="rId404" Type="http://schemas.openxmlformats.org/officeDocument/2006/relationships/image" Target="../media/image760.jpeg"/><Relationship Id="rId250" Type="http://schemas.openxmlformats.org/officeDocument/2006/relationships/image" Target="../media/image687.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78.jpeg"/><Relationship Id="rId348" Type="http://schemas.openxmlformats.org/officeDocument/2006/relationships/image" Target="../media/image710.jpeg"/><Relationship Id="rId152" Type="http://schemas.openxmlformats.org/officeDocument/2006/relationships/image" Target="../media/image618.png"/><Relationship Id="rId194" Type="http://schemas.openxmlformats.org/officeDocument/2006/relationships/image" Target="../media/image182.jpeg"/><Relationship Id="rId208" Type="http://schemas.openxmlformats.org/officeDocument/2006/relationships/image" Target="../media/image649.jpeg"/><Relationship Id="rId261" Type="http://schemas.openxmlformats.org/officeDocument/2006/relationships/image" Target="../media/image698.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21.png"/><Relationship Id="rId98" Type="http://schemas.openxmlformats.org/officeDocument/2006/relationships/image" Target="../media/image98.png"/><Relationship Id="rId121" Type="http://schemas.openxmlformats.org/officeDocument/2006/relationships/image" Target="../media/image589.jpeg"/><Relationship Id="rId163" Type="http://schemas.openxmlformats.org/officeDocument/2006/relationships/image" Target="../media/image628.jpeg"/><Relationship Id="rId219" Type="http://schemas.openxmlformats.org/officeDocument/2006/relationships/image" Target="../media/image660.jpeg"/><Relationship Id="rId370" Type="http://schemas.openxmlformats.org/officeDocument/2006/relationships/image" Target="../media/image732.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599.png"/><Relationship Id="rId174" Type="http://schemas.openxmlformats.org/officeDocument/2006/relationships/image" Target="../media/image162.jpeg"/><Relationship Id="rId381" Type="http://schemas.openxmlformats.org/officeDocument/2006/relationships/image" Target="../media/image743.jpeg"/><Relationship Id="rId241" Type="http://schemas.openxmlformats.org/officeDocument/2006/relationships/image" Target="../media/image678.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6.jpg"/><Relationship Id="rId78" Type="http://schemas.openxmlformats.org/officeDocument/2006/relationships/image" Target="../media/image78.jpg"/><Relationship Id="rId101" Type="http://schemas.openxmlformats.org/officeDocument/2006/relationships/image" Target="../media/image569.png"/><Relationship Id="rId143" Type="http://schemas.openxmlformats.org/officeDocument/2006/relationships/image" Target="../media/image609.jpeg"/><Relationship Id="rId185" Type="http://schemas.openxmlformats.org/officeDocument/2006/relationships/image" Target="../media/image173.jpeg"/><Relationship Id="rId350" Type="http://schemas.openxmlformats.org/officeDocument/2006/relationships/image" Target="../media/image712.jpeg"/><Relationship Id="rId9" Type="http://schemas.openxmlformats.org/officeDocument/2006/relationships/image" Target="../media/image9.jpg"/><Relationship Id="rId210" Type="http://schemas.openxmlformats.org/officeDocument/2006/relationships/image" Target="../media/image651.jpeg"/><Relationship Id="rId392" Type="http://schemas.openxmlformats.org/officeDocument/2006/relationships/image" Target="../media/image754.jpeg"/><Relationship Id="rId252" Type="http://schemas.openxmlformats.org/officeDocument/2006/relationships/image" Target="../media/image689.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80.jpeg"/><Relationship Id="rId154" Type="http://schemas.openxmlformats.org/officeDocument/2006/relationships/image" Target="../media/image620.jpeg"/><Relationship Id="rId361" Type="http://schemas.openxmlformats.org/officeDocument/2006/relationships/image" Target="../media/image723.jpeg"/><Relationship Id="rId196" Type="http://schemas.openxmlformats.org/officeDocument/2006/relationships/image" Target="../media/image637.jpeg"/><Relationship Id="rId16" Type="http://schemas.openxmlformats.org/officeDocument/2006/relationships/image" Target="../media/image16.jpg"/><Relationship Id="rId221" Type="http://schemas.openxmlformats.org/officeDocument/2006/relationships/image" Target="../media/image662.png"/><Relationship Id="rId263" Type="http://schemas.openxmlformats.org/officeDocument/2006/relationships/image" Target="../media/image700.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590.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30.jpeg"/><Relationship Id="rId186" Type="http://schemas.openxmlformats.org/officeDocument/2006/relationships/image" Target="../media/image174.jpeg"/><Relationship Id="rId351" Type="http://schemas.openxmlformats.org/officeDocument/2006/relationships/image" Target="../media/image713.jpeg"/><Relationship Id="rId372" Type="http://schemas.openxmlformats.org/officeDocument/2006/relationships/image" Target="../media/image734.jpeg"/><Relationship Id="rId393" Type="http://schemas.openxmlformats.org/officeDocument/2006/relationships/image" Target="../media/image755.jpeg"/><Relationship Id="rId211" Type="http://schemas.openxmlformats.org/officeDocument/2006/relationships/image" Target="../media/image652.jpeg"/><Relationship Id="rId232" Type="http://schemas.openxmlformats.org/officeDocument/2006/relationships/image" Target="../media/image669.jpeg"/><Relationship Id="rId253" Type="http://schemas.openxmlformats.org/officeDocument/2006/relationships/image" Target="../media/image690.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81.jpeg"/><Relationship Id="rId134" Type="http://schemas.openxmlformats.org/officeDocument/2006/relationships/image" Target="../media/image601.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38.jpeg"/><Relationship Id="rId341" Type="http://schemas.openxmlformats.org/officeDocument/2006/relationships/image" Target="../media/image328.jpg"/><Relationship Id="rId362" Type="http://schemas.openxmlformats.org/officeDocument/2006/relationships/image" Target="../media/image724.jpeg"/><Relationship Id="rId383" Type="http://schemas.openxmlformats.org/officeDocument/2006/relationships/image" Target="../media/image745.jpeg"/><Relationship Id="rId201" Type="http://schemas.openxmlformats.org/officeDocument/2006/relationships/image" Target="../media/image642.jpeg"/><Relationship Id="rId222" Type="http://schemas.openxmlformats.org/officeDocument/2006/relationships/image" Target="../media/image663.png"/><Relationship Id="rId243" Type="http://schemas.openxmlformats.org/officeDocument/2006/relationships/image" Target="../media/image680.jpeg"/><Relationship Id="rId264" Type="http://schemas.openxmlformats.org/officeDocument/2006/relationships/image" Target="../media/image701.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71.jpeg"/><Relationship Id="rId124" Type="http://schemas.openxmlformats.org/officeDocument/2006/relationships/image" Target="../media/image591.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11.jpeg"/><Relationship Id="rId166" Type="http://schemas.openxmlformats.org/officeDocument/2006/relationships/image" Target="../media/image631.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14.jpeg"/><Relationship Id="rId373" Type="http://schemas.openxmlformats.org/officeDocument/2006/relationships/image" Target="../media/image735.jpeg"/><Relationship Id="rId394" Type="http://schemas.openxmlformats.org/officeDocument/2006/relationships/image" Target="../media/image756.jpeg"/><Relationship Id="rId1" Type="http://schemas.openxmlformats.org/officeDocument/2006/relationships/image" Target="../media/image1.jpg"/><Relationship Id="rId212" Type="http://schemas.openxmlformats.org/officeDocument/2006/relationships/image" Target="../media/image653.jpeg"/><Relationship Id="rId233" Type="http://schemas.openxmlformats.org/officeDocument/2006/relationships/image" Target="../media/image670.jpeg"/><Relationship Id="rId254" Type="http://schemas.openxmlformats.org/officeDocument/2006/relationships/image" Target="../media/image691.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82.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02.png"/><Relationship Id="rId156" Type="http://schemas.openxmlformats.org/officeDocument/2006/relationships/image" Target="../media/image621.jpeg"/><Relationship Id="rId177" Type="http://schemas.openxmlformats.org/officeDocument/2006/relationships/image" Target="../media/image165.jpeg"/><Relationship Id="rId198" Type="http://schemas.openxmlformats.org/officeDocument/2006/relationships/image" Target="../media/image639.jpeg"/><Relationship Id="rId321" Type="http://schemas.openxmlformats.org/officeDocument/2006/relationships/image" Target="../media/image308.jpg"/><Relationship Id="rId342" Type="http://schemas.openxmlformats.org/officeDocument/2006/relationships/image" Target="../media/image329.jpeg"/><Relationship Id="rId363" Type="http://schemas.openxmlformats.org/officeDocument/2006/relationships/image" Target="../media/image725.jpeg"/><Relationship Id="rId384" Type="http://schemas.openxmlformats.org/officeDocument/2006/relationships/image" Target="../media/image746.jpeg"/><Relationship Id="rId202" Type="http://schemas.openxmlformats.org/officeDocument/2006/relationships/image" Target="../media/image643.jpeg"/><Relationship Id="rId223" Type="http://schemas.openxmlformats.org/officeDocument/2006/relationships/image" Target="../media/image664.png"/><Relationship Id="rId244" Type="http://schemas.openxmlformats.org/officeDocument/2006/relationships/image" Target="../media/image681.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02.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572.jpeg"/><Relationship Id="rId125" Type="http://schemas.openxmlformats.org/officeDocument/2006/relationships/image" Target="../media/image592.jpeg"/><Relationship Id="rId146" Type="http://schemas.openxmlformats.org/officeDocument/2006/relationships/image" Target="../media/image612.jpeg"/><Relationship Id="rId167" Type="http://schemas.openxmlformats.org/officeDocument/2006/relationships/image" Target="../media/image632.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15.jpeg"/><Relationship Id="rId374" Type="http://schemas.openxmlformats.org/officeDocument/2006/relationships/image" Target="../media/image736.jpeg"/><Relationship Id="rId395" Type="http://schemas.openxmlformats.org/officeDocument/2006/relationships/image" Target="../media/image757.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54.jpeg"/><Relationship Id="rId234" Type="http://schemas.openxmlformats.org/officeDocument/2006/relationships/image" Target="../media/image671.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92.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583.jpeg"/><Relationship Id="rId136" Type="http://schemas.openxmlformats.org/officeDocument/2006/relationships/image" Target="../media/image603.jpeg"/><Relationship Id="rId157" Type="http://schemas.openxmlformats.org/officeDocument/2006/relationships/image" Target="../media/image622.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05.jpeg"/><Relationship Id="rId364" Type="http://schemas.openxmlformats.org/officeDocument/2006/relationships/image" Target="../media/image726.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40.jpeg"/><Relationship Id="rId203" Type="http://schemas.openxmlformats.org/officeDocument/2006/relationships/image" Target="../media/image644.jpeg"/><Relationship Id="rId385" Type="http://schemas.openxmlformats.org/officeDocument/2006/relationships/image" Target="../media/image747.jpeg"/><Relationship Id="rId19" Type="http://schemas.openxmlformats.org/officeDocument/2006/relationships/image" Target="../media/image19.jpg"/><Relationship Id="rId224" Type="http://schemas.openxmlformats.org/officeDocument/2006/relationships/image" Target="../media/image665.png"/><Relationship Id="rId245" Type="http://schemas.openxmlformats.org/officeDocument/2006/relationships/image" Target="../media/image682.jpeg"/><Relationship Id="rId266" Type="http://schemas.openxmlformats.org/officeDocument/2006/relationships/image" Target="../media/image703.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573.jpeg"/><Relationship Id="rId126" Type="http://schemas.openxmlformats.org/officeDocument/2006/relationships/image" Target="../media/image593.jpeg"/><Relationship Id="rId147" Type="http://schemas.openxmlformats.org/officeDocument/2006/relationships/image" Target="../media/image613.jpeg"/><Relationship Id="rId168" Type="http://schemas.openxmlformats.org/officeDocument/2006/relationships/image" Target="../media/image633.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16.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37.jpeg"/><Relationship Id="rId396" Type="http://schemas.openxmlformats.org/officeDocument/2006/relationships/image" Target="../media/image758.png"/><Relationship Id="rId3" Type="http://schemas.openxmlformats.org/officeDocument/2006/relationships/image" Target="../media/image3.jpg"/><Relationship Id="rId214" Type="http://schemas.openxmlformats.org/officeDocument/2006/relationships/image" Target="../media/image655.png"/><Relationship Id="rId235" Type="http://schemas.openxmlformats.org/officeDocument/2006/relationships/image" Target="../media/image672.jpeg"/><Relationship Id="rId256" Type="http://schemas.openxmlformats.org/officeDocument/2006/relationships/image" Target="../media/image693.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1.jpg"/><Relationship Id="rId116" Type="http://schemas.openxmlformats.org/officeDocument/2006/relationships/image" Target="../media/image584.jpeg"/><Relationship Id="rId137" Type="http://schemas.openxmlformats.org/officeDocument/2006/relationships/image" Target="../media/image604.jpeg"/><Relationship Id="rId158" Type="http://schemas.openxmlformats.org/officeDocument/2006/relationships/image" Target="../media/image623.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06.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27.jpeg"/><Relationship Id="rId386" Type="http://schemas.openxmlformats.org/officeDocument/2006/relationships/image" Target="../media/image748.jpeg"/><Relationship Id="rId190" Type="http://schemas.openxmlformats.org/officeDocument/2006/relationships/image" Target="../media/image178.png"/><Relationship Id="rId204" Type="http://schemas.openxmlformats.org/officeDocument/2006/relationships/image" Target="../media/image645.jpeg"/><Relationship Id="rId225" Type="http://schemas.openxmlformats.org/officeDocument/2006/relationships/image" Target="../media/image666.jpeg"/><Relationship Id="rId246" Type="http://schemas.openxmlformats.org/officeDocument/2006/relationships/image" Target="../media/image683.jpeg"/><Relationship Id="rId267" Type="http://schemas.openxmlformats.org/officeDocument/2006/relationships/image" Target="../media/image704.jpeg"/><Relationship Id="rId288" Type="http://schemas.openxmlformats.org/officeDocument/2006/relationships/image" Target="../media/image275.jpg"/><Relationship Id="rId106" Type="http://schemas.openxmlformats.org/officeDocument/2006/relationships/image" Target="../media/image574.jpeg"/><Relationship Id="rId127" Type="http://schemas.openxmlformats.org/officeDocument/2006/relationships/image" Target="../media/image594.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14.jpeg"/><Relationship Id="rId169" Type="http://schemas.openxmlformats.org/officeDocument/2006/relationships/image" Target="../media/image634.jpeg"/><Relationship Id="rId334" Type="http://schemas.openxmlformats.org/officeDocument/2006/relationships/image" Target="../media/image321.jpeg"/><Relationship Id="rId355" Type="http://schemas.openxmlformats.org/officeDocument/2006/relationships/image" Target="../media/image717.jpeg"/><Relationship Id="rId376" Type="http://schemas.openxmlformats.org/officeDocument/2006/relationships/image" Target="../media/image738.jpeg"/><Relationship Id="rId397" Type="http://schemas.openxmlformats.org/officeDocument/2006/relationships/image" Target="../media/image398.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56.jpeg"/><Relationship Id="rId236" Type="http://schemas.openxmlformats.org/officeDocument/2006/relationships/image" Target="../media/image673.jpeg"/><Relationship Id="rId257" Type="http://schemas.openxmlformats.org/officeDocument/2006/relationships/image" Target="../media/image694.jpeg"/><Relationship Id="rId278" Type="http://schemas.openxmlformats.org/officeDocument/2006/relationships/image" Target="../media/image265.jpg"/><Relationship Id="rId401" Type="http://schemas.openxmlformats.org/officeDocument/2006/relationships/image" Target="../media/image402.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05.jpeg"/><Relationship Id="rId345" Type="http://schemas.openxmlformats.org/officeDocument/2006/relationships/image" Target="../media/image707.jpeg"/><Relationship Id="rId387" Type="http://schemas.openxmlformats.org/officeDocument/2006/relationships/image" Target="../media/image749.jpeg"/><Relationship Id="rId191" Type="http://schemas.openxmlformats.org/officeDocument/2006/relationships/image" Target="../media/image179.png"/><Relationship Id="rId205" Type="http://schemas.openxmlformats.org/officeDocument/2006/relationships/image" Target="../media/image646.jpeg"/><Relationship Id="rId247" Type="http://schemas.openxmlformats.org/officeDocument/2006/relationships/image" Target="../media/image684.jpeg"/><Relationship Id="rId107" Type="http://schemas.openxmlformats.org/officeDocument/2006/relationships/image" Target="../media/image575.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15.jpeg"/><Relationship Id="rId314" Type="http://schemas.openxmlformats.org/officeDocument/2006/relationships/image" Target="../media/image301.jpg"/><Relationship Id="rId356" Type="http://schemas.openxmlformats.org/officeDocument/2006/relationships/image" Target="../media/image718.jpeg"/><Relationship Id="rId398" Type="http://schemas.openxmlformats.org/officeDocument/2006/relationships/image" Target="../media/image399.jpg"/><Relationship Id="rId95" Type="http://schemas.openxmlformats.org/officeDocument/2006/relationships/image" Target="../media/image95.png"/><Relationship Id="rId160" Type="http://schemas.openxmlformats.org/officeDocument/2006/relationships/image" Target="../media/image625.png"/><Relationship Id="rId216" Type="http://schemas.openxmlformats.org/officeDocument/2006/relationships/image" Target="../media/image657.jpeg"/><Relationship Id="rId258" Type="http://schemas.openxmlformats.org/officeDocument/2006/relationships/image" Target="../media/image695.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86.jpeg"/><Relationship Id="rId325" Type="http://schemas.openxmlformats.org/officeDocument/2006/relationships/image" Target="../media/image312.jpg"/><Relationship Id="rId367" Type="http://schemas.openxmlformats.org/officeDocument/2006/relationships/image" Target="../media/image729.jpeg"/><Relationship Id="rId171" Type="http://schemas.openxmlformats.org/officeDocument/2006/relationships/image" Target="../media/image636.jpeg"/><Relationship Id="rId227" Type="http://schemas.openxmlformats.org/officeDocument/2006/relationships/image" Target="../media/image668.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596.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07.jpeg"/><Relationship Id="rId182" Type="http://schemas.openxmlformats.org/officeDocument/2006/relationships/image" Target="../media/image170.png"/><Relationship Id="rId378" Type="http://schemas.openxmlformats.org/officeDocument/2006/relationships/image" Target="../media/image740.jpeg"/><Relationship Id="rId403" Type="http://schemas.openxmlformats.org/officeDocument/2006/relationships/image" Target="../media/image759.jpeg"/><Relationship Id="rId6" Type="http://schemas.openxmlformats.org/officeDocument/2006/relationships/image" Target="../media/image5.jpg"/><Relationship Id="rId238" Type="http://schemas.openxmlformats.org/officeDocument/2006/relationships/image" Target="../media/image675.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09.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17.jpeg"/><Relationship Id="rId389" Type="http://schemas.openxmlformats.org/officeDocument/2006/relationships/image" Target="../media/image751.jpeg"/><Relationship Id="rId193" Type="http://schemas.openxmlformats.org/officeDocument/2006/relationships/image" Target="../media/image181.png"/><Relationship Id="rId207" Type="http://schemas.openxmlformats.org/officeDocument/2006/relationships/image" Target="../media/image648.jpeg"/><Relationship Id="rId249" Type="http://schemas.openxmlformats.org/officeDocument/2006/relationships/image" Target="../media/image686.jpeg"/><Relationship Id="rId13" Type="http://schemas.openxmlformats.org/officeDocument/2006/relationships/image" Target="../media/image13.jpg"/><Relationship Id="rId109" Type="http://schemas.openxmlformats.org/officeDocument/2006/relationships/image" Target="../media/image577.jpeg"/><Relationship Id="rId260" Type="http://schemas.openxmlformats.org/officeDocument/2006/relationships/image" Target="../media/image697.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88.jpeg"/><Relationship Id="rId358" Type="http://schemas.openxmlformats.org/officeDocument/2006/relationships/image" Target="../media/image720.png"/><Relationship Id="rId162" Type="http://schemas.openxmlformats.org/officeDocument/2006/relationships/image" Target="../media/image627.png"/><Relationship Id="rId218" Type="http://schemas.openxmlformats.org/officeDocument/2006/relationships/image" Target="../media/image659.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98.jpeg"/><Relationship Id="rId327" Type="http://schemas.openxmlformats.org/officeDocument/2006/relationships/image" Target="../media/image314.jpg"/><Relationship Id="rId369" Type="http://schemas.openxmlformats.org/officeDocument/2006/relationships/image" Target="../media/image731.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42.jpeg"/><Relationship Id="rId240" Type="http://schemas.openxmlformats.org/officeDocument/2006/relationships/image" Target="../media/image677.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68.jpeg"/><Relationship Id="rId282" Type="http://schemas.openxmlformats.org/officeDocument/2006/relationships/image" Target="../media/image269.jpg"/><Relationship Id="rId338" Type="http://schemas.openxmlformats.org/officeDocument/2006/relationships/image" Target="../media/image325.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53.jpeg"/><Relationship Id="rId251" Type="http://schemas.openxmlformats.org/officeDocument/2006/relationships/image" Target="../media/image688.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11.jpeg"/><Relationship Id="rId88" Type="http://schemas.openxmlformats.org/officeDocument/2006/relationships/image" Target="../media/image88.jpg"/><Relationship Id="rId111" Type="http://schemas.openxmlformats.org/officeDocument/2006/relationships/image" Target="../media/image579.jpeg"/><Relationship Id="rId153" Type="http://schemas.openxmlformats.org/officeDocument/2006/relationships/image" Target="../media/image619.png"/><Relationship Id="rId195" Type="http://schemas.openxmlformats.org/officeDocument/2006/relationships/image" Target="../media/image183.png"/><Relationship Id="rId209" Type="http://schemas.openxmlformats.org/officeDocument/2006/relationships/image" Target="../media/image650.jpeg"/><Relationship Id="rId360" Type="http://schemas.openxmlformats.org/officeDocument/2006/relationships/image" Target="../media/image722.png"/><Relationship Id="rId220" Type="http://schemas.openxmlformats.org/officeDocument/2006/relationships/image" Target="../media/image661.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99.jpeg"/><Relationship Id="rId318" Type="http://schemas.openxmlformats.org/officeDocument/2006/relationships/image" Target="../media/image305.jpg"/><Relationship Id="rId99" Type="http://schemas.openxmlformats.org/officeDocument/2006/relationships/image" Target="../media/image567.jpeg"/><Relationship Id="rId122" Type="http://schemas.openxmlformats.org/officeDocument/2006/relationships/image" Target="../media/image116.jpeg"/><Relationship Id="rId164" Type="http://schemas.openxmlformats.org/officeDocument/2006/relationships/image" Target="../media/image629.jpeg"/><Relationship Id="rId371" Type="http://schemas.openxmlformats.org/officeDocument/2006/relationships/image" Target="../media/image733.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00.png"/><Relationship Id="rId175" Type="http://schemas.openxmlformats.org/officeDocument/2006/relationships/image" Target="../media/image163.jpeg"/><Relationship Id="rId340" Type="http://schemas.openxmlformats.org/officeDocument/2006/relationships/image" Target="../media/image327.jpg"/><Relationship Id="rId200" Type="http://schemas.openxmlformats.org/officeDocument/2006/relationships/image" Target="../media/image641.jpeg"/><Relationship Id="rId382" Type="http://schemas.openxmlformats.org/officeDocument/2006/relationships/image" Target="../media/image744.jpeg"/><Relationship Id="rId242" Type="http://schemas.openxmlformats.org/officeDocument/2006/relationships/image" Target="../media/image679.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70.png"/><Relationship Id="rId144" Type="http://schemas.openxmlformats.org/officeDocument/2006/relationships/image" Target="../media/image61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86.png"/><Relationship Id="rId21" Type="http://schemas.openxmlformats.org/officeDocument/2006/relationships/image" Target="../media/image781.jpeg"/><Relationship Id="rId42" Type="http://schemas.openxmlformats.org/officeDocument/2006/relationships/image" Target="../media/image802.jpeg"/><Relationship Id="rId47" Type="http://schemas.openxmlformats.org/officeDocument/2006/relationships/image" Target="../media/image807.jpeg"/><Relationship Id="rId63" Type="http://schemas.openxmlformats.org/officeDocument/2006/relationships/image" Target="../media/image823.jpeg"/><Relationship Id="rId68" Type="http://schemas.openxmlformats.org/officeDocument/2006/relationships/image" Target="../media/image828.jpeg"/><Relationship Id="rId16" Type="http://schemas.openxmlformats.org/officeDocument/2006/relationships/image" Target="../media/image776.jpeg"/><Relationship Id="rId11" Type="http://schemas.openxmlformats.org/officeDocument/2006/relationships/image" Target="../media/image771.jpeg"/><Relationship Id="rId32" Type="http://schemas.openxmlformats.org/officeDocument/2006/relationships/image" Target="../media/image792.jpeg"/><Relationship Id="rId37" Type="http://schemas.openxmlformats.org/officeDocument/2006/relationships/image" Target="../media/image797.jpeg"/><Relationship Id="rId53" Type="http://schemas.openxmlformats.org/officeDocument/2006/relationships/image" Target="../media/image813.jpeg"/><Relationship Id="rId58" Type="http://schemas.openxmlformats.org/officeDocument/2006/relationships/image" Target="../media/image818.png"/><Relationship Id="rId74" Type="http://schemas.openxmlformats.org/officeDocument/2006/relationships/image" Target="../media/image834.jpeg"/><Relationship Id="rId79" Type="http://schemas.openxmlformats.org/officeDocument/2006/relationships/image" Target="../media/image839.jpeg"/><Relationship Id="rId5" Type="http://schemas.openxmlformats.org/officeDocument/2006/relationships/image" Target="../media/image765.jpeg"/><Relationship Id="rId61" Type="http://schemas.openxmlformats.org/officeDocument/2006/relationships/image" Target="../media/image821.jpeg"/><Relationship Id="rId19" Type="http://schemas.openxmlformats.org/officeDocument/2006/relationships/image" Target="../media/image779.jpeg"/><Relationship Id="rId14" Type="http://schemas.openxmlformats.org/officeDocument/2006/relationships/image" Target="../media/image774.jpeg"/><Relationship Id="rId22" Type="http://schemas.openxmlformats.org/officeDocument/2006/relationships/image" Target="../media/image782.jpeg"/><Relationship Id="rId27" Type="http://schemas.openxmlformats.org/officeDocument/2006/relationships/image" Target="../media/image787.png"/><Relationship Id="rId30" Type="http://schemas.openxmlformats.org/officeDocument/2006/relationships/image" Target="../media/image790.jpeg"/><Relationship Id="rId35" Type="http://schemas.openxmlformats.org/officeDocument/2006/relationships/image" Target="../media/image795.png"/><Relationship Id="rId43" Type="http://schemas.openxmlformats.org/officeDocument/2006/relationships/image" Target="../media/image803.jpeg"/><Relationship Id="rId48" Type="http://schemas.openxmlformats.org/officeDocument/2006/relationships/image" Target="../media/image808.jpeg"/><Relationship Id="rId56" Type="http://schemas.openxmlformats.org/officeDocument/2006/relationships/image" Target="../media/image816.jpeg"/><Relationship Id="rId64" Type="http://schemas.openxmlformats.org/officeDocument/2006/relationships/image" Target="../media/image824.jpeg"/><Relationship Id="rId69" Type="http://schemas.openxmlformats.org/officeDocument/2006/relationships/image" Target="../media/image829.jpeg"/><Relationship Id="rId77" Type="http://schemas.openxmlformats.org/officeDocument/2006/relationships/image" Target="../media/image837.jpeg"/><Relationship Id="rId8" Type="http://schemas.openxmlformats.org/officeDocument/2006/relationships/image" Target="../media/image768.jpeg"/><Relationship Id="rId51" Type="http://schemas.openxmlformats.org/officeDocument/2006/relationships/image" Target="../media/image811.jpeg"/><Relationship Id="rId72" Type="http://schemas.openxmlformats.org/officeDocument/2006/relationships/image" Target="../media/image832.jpeg"/><Relationship Id="rId80" Type="http://schemas.openxmlformats.org/officeDocument/2006/relationships/image" Target="../media/image840.jpeg"/><Relationship Id="rId3" Type="http://schemas.openxmlformats.org/officeDocument/2006/relationships/image" Target="../media/image763.jpeg"/><Relationship Id="rId12" Type="http://schemas.openxmlformats.org/officeDocument/2006/relationships/image" Target="../media/image772.jpeg"/><Relationship Id="rId17" Type="http://schemas.openxmlformats.org/officeDocument/2006/relationships/image" Target="../media/image777.jpeg"/><Relationship Id="rId25" Type="http://schemas.openxmlformats.org/officeDocument/2006/relationships/image" Target="../media/image785.png"/><Relationship Id="rId33" Type="http://schemas.openxmlformats.org/officeDocument/2006/relationships/image" Target="../media/image793.png"/><Relationship Id="rId38" Type="http://schemas.openxmlformats.org/officeDocument/2006/relationships/image" Target="../media/image798.jpeg"/><Relationship Id="rId46" Type="http://schemas.openxmlformats.org/officeDocument/2006/relationships/image" Target="../media/image806.jpeg"/><Relationship Id="rId59" Type="http://schemas.openxmlformats.org/officeDocument/2006/relationships/image" Target="../media/image819.jpeg"/><Relationship Id="rId67" Type="http://schemas.openxmlformats.org/officeDocument/2006/relationships/image" Target="../media/image827.jpeg"/><Relationship Id="rId20" Type="http://schemas.openxmlformats.org/officeDocument/2006/relationships/image" Target="../media/image780.png"/><Relationship Id="rId41" Type="http://schemas.openxmlformats.org/officeDocument/2006/relationships/image" Target="../media/image801.jpeg"/><Relationship Id="rId54" Type="http://schemas.openxmlformats.org/officeDocument/2006/relationships/image" Target="../media/image814.jpeg"/><Relationship Id="rId62" Type="http://schemas.openxmlformats.org/officeDocument/2006/relationships/image" Target="../media/image822.jpeg"/><Relationship Id="rId70" Type="http://schemas.openxmlformats.org/officeDocument/2006/relationships/image" Target="../media/image830.jpeg"/><Relationship Id="rId75" Type="http://schemas.openxmlformats.org/officeDocument/2006/relationships/image" Target="../media/image835.png"/><Relationship Id="rId1" Type="http://schemas.openxmlformats.org/officeDocument/2006/relationships/image" Target="../media/image761.jpeg"/><Relationship Id="rId6" Type="http://schemas.openxmlformats.org/officeDocument/2006/relationships/image" Target="../media/image766.jpeg"/><Relationship Id="rId15" Type="http://schemas.openxmlformats.org/officeDocument/2006/relationships/image" Target="../media/image775.jpeg"/><Relationship Id="rId23" Type="http://schemas.openxmlformats.org/officeDocument/2006/relationships/image" Target="../media/image783.png"/><Relationship Id="rId28" Type="http://schemas.openxmlformats.org/officeDocument/2006/relationships/image" Target="../media/image788.jpeg"/><Relationship Id="rId36" Type="http://schemas.openxmlformats.org/officeDocument/2006/relationships/image" Target="../media/image796.jpeg"/><Relationship Id="rId49" Type="http://schemas.openxmlformats.org/officeDocument/2006/relationships/image" Target="../media/image809.jpeg"/><Relationship Id="rId57" Type="http://schemas.openxmlformats.org/officeDocument/2006/relationships/image" Target="../media/image817.jpeg"/><Relationship Id="rId10" Type="http://schemas.openxmlformats.org/officeDocument/2006/relationships/image" Target="../media/image770.jpeg"/><Relationship Id="rId31" Type="http://schemas.openxmlformats.org/officeDocument/2006/relationships/image" Target="../media/image791.jpeg"/><Relationship Id="rId44" Type="http://schemas.openxmlformats.org/officeDocument/2006/relationships/image" Target="../media/image804.jpeg"/><Relationship Id="rId52" Type="http://schemas.openxmlformats.org/officeDocument/2006/relationships/image" Target="../media/image812.jpeg"/><Relationship Id="rId60" Type="http://schemas.openxmlformats.org/officeDocument/2006/relationships/image" Target="../media/image820.jpeg"/><Relationship Id="rId65" Type="http://schemas.openxmlformats.org/officeDocument/2006/relationships/image" Target="../media/image825.jpeg"/><Relationship Id="rId73" Type="http://schemas.openxmlformats.org/officeDocument/2006/relationships/image" Target="../media/image833.jpeg"/><Relationship Id="rId78" Type="http://schemas.openxmlformats.org/officeDocument/2006/relationships/image" Target="../media/image838.jpeg"/><Relationship Id="rId81" Type="http://schemas.openxmlformats.org/officeDocument/2006/relationships/image" Target="../media/image841.jpeg"/><Relationship Id="rId4" Type="http://schemas.openxmlformats.org/officeDocument/2006/relationships/image" Target="../media/image764.jpeg"/><Relationship Id="rId9" Type="http://schemas.openxmlformats.org/officeDocument/2006/relationships/image" Target="../media/image769.jpeg"/><Relationship Id="rId13" Type="http://schemas.openxmlformats.org/officeDocument/2006/relationships/image" Target="../media/image773.jpeg"/><Relationship Id="rId18" Type="http://schemas.openxmlformats.org/officeDocument/2006/relationships/image" Target="../media/image778.jpeg"/><Relationship Id="rId39" Type="http://schemas.openxmlformats.org/officeDocument/2006/relationships/image" Target="../media/image799.jpeg"/><Relationship Id="rId34" Type="http://schemas.openxmlformats.org/officeDocument/2006/relationships/image" Target="../media/image794.jpeg"/><Relationship Id="rId50" Type="http://schemas.openxmlformats.org/officeDocument/2006/relationships/image" Target="../media/image810.jpeg"/><Relationship Id="rId55" Type="http://schemas.openxmlformats.org/officeDocument/2006/relationships/image" Target="../media/image815.jpeg"/><Relationship Id="rId76" Type="http://schemas.openxmlformats.org/officeDocument/2006/relationships/image" Target="../media/image836.jpeg"/><Relationship Id="rId7" Type="http://schemas.openxmlformats.org/officeDocument/2006/relationships/image" Target="../media/image767.jpeg"/><Relationship Id="rId71" Type="http://schemas.openxmlformats.org/officeDocument/2006/relationships/image" Target="../media/image831.jpeg"/><Relationship Id="rId2" Type="http://schemas.openxmlformats.org/officeDocument/2006/relationships/image" Target="../media/image762.jpeg"/><Relationship Id="rId29" Type="http://schemas.openxmlformats.org/officeDocument/2006/relationships/image" Target="../media/image789.jpeg"/><Relationship Id="rId24" Type="http://schemas.openxmlformats.org/officeDocument/2006/relationships/image" Target="../media/image784.png"/><Relationship Id="rId40" Type="http://schemas.openxmlformats.org/officeDocument/2006/relationships/image" Target="../media/image800.jpeg"/><Relationship Id="rId45" Type="http://schemas.openxmlformats.org/officeDocument/2006/relationships/image" Target="../media/image805.jpeg"/><Relationship Id="rId66" Type="http://schemas.openxmlformats.org/officeDocument/2006/relationships/image" Target="../media/image826.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25"/>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6"/>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6"/>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7"/>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8"/>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9"/>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7"/>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8"/>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8"/>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9"/>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9"/>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0"/>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0"/>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0"/>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1"/>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1"/>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2"/>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2"/>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2"/>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3"/>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3"/>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3"/>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6"/>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7"/>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8"/>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9"/>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9"/>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0"/>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1"/>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1"/>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2"/>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2"/>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2"/>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3"/>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4"/>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3"/>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4"/>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4"/>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5"/>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6"/>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6"/>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7"/>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8"/>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7"/>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7"/>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8"/>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9"/>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9"/>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0"/>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1"/>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2"/>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3"/>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3"/>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1"/>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4"/>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5"/>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6"/>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7"/>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8"/>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9"/>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0"/>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1"/>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2"/>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3"/>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4"/>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5"/>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6"/>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7"/>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8"/>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9"/>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0"/>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0"/>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1"/>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2"/>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3"/>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4"/>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5"/>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6"/>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7"/>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7"/>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7"/>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8"/>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8"/>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8"/>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9"/>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9"/>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0"/>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0"/>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0"/>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1"/>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2"/>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2"/>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2"/>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3"/>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3"/>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4"/>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4"/>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4"/>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4"/>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5"/>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5"/>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6"/>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6"/>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35031</xdr:rowOff>
    </xdr:from>
    <xdr:to>
      <xdr:col>1</xdr:col>
      <xdr:colOff>659961</xdr:colOff>
      <xdr:row>838</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7"/>
        <a:stretch>
          <a:fillRect/>
        </a:stretch>
      </xdr:blipFill>
      <xdr:spPr>
        <a:xfrm>
          <a:off x="1140789" y="583005477"/>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7"/>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8"/>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9"/>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9"/>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719744</xdr:colOff>
      <xdr:row>845</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0"/>
        <a:stretch>
          <a:fillRect/>
        </a:stretch>
      </xdr:blipFill>
      <xdr:spPr>
        <a:xfrm>
          <a:off x="1163862" y="587868039"/>
          <a:ext cx="510404" cy="651579"/>
        </a:xfrm>
        <a:prstGeom prst="rect">
          <a:avLst/>
        </a:prstGeom>
      </xdr:spPr>
    </xdr:pic>
    <xdr:clientData/>
  </xdr:twoCellAnchor>
  <xdr:twoCellAnchor>
    <xdr:from>
      <xdr:col>1</xdr:col>
      <xdr:colOff>209340</xdr:colOff>
      <xdr:row>846</xdr:row>
      <xdr:rowOff>27912</xdr:rowOff>
    </xdr:from>
    <xdr:to>
      <xdr:col>1</xdr:col>
      <xdr:colOff>707070</xdr:colOff>
      <xdr:row>846</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0"/>
        <a:stretch>
          <a:fillRect/>
        </a:stretch>
      </xdr:blipFill>
      <xdr:spPr>
        <a:xfrm>
          <a:off x="1163862" y="588563708"/>
          <a:ext cx="497730" cy="635400"/>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1"/>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2"/>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3"/>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4"/>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4"/>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5"/>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5"/>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6"/>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6"/>
        <a:stretch>
          <a:fillRect/>
        </a:stretch>
      </xdr:blipFill>
      <xdr:spPr>
        <a:xfrm>
          <a:off x="1207276" y="601366092"/>
          <a:ext cx="446593" cy="605382"/>
        </a:xfrm>
        <a:prstGeom prst="rect">
          <a:avLst/>
        </a:prstGeom>
      </xdr:spPr>
    </xdr:pic>
    <xdr:clientData/>
  </xdr:twoCellAnchor>
  <xdr:twoCellAnchor>
    <xdr:from>
      <xdr:col>1</xdr:col>
      <xdr:colOff>194140</xdr:colOff>
      <xdr:row>847</xdr:row>
      <xdr:rowOff>32563</xdr:rowOff>
    </xdr:from>
    <xdr:to>
      <xdr:col>1</xdr:col>
      <xdr:colOff>693579</xdr:colOff>
      <xdr:row>847</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1"/>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7"/>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8"/>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8"/>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9"/>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0"/>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0"/>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1"/>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2"/>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3"/>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3"/>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4"/>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4"/>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5"/>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6"/>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7"/>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8"/>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9"/>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0"/>
        <a:stretch>
          <a:fillRect/>
        </a:stretch>
      </xdr:blipFill>
      <xdr:spPr>
        <a:xfrm>
          <a:off x="1109916" y="443304706"/>
          <a:ext cx="501597" cy="653243"/>
        </a:xfrm>
        <a:prstGeom prst="rect">
          <a:avLst/>
        </a:prstGeom>
      </xdr:spPr>
    </xdr:pic>
    <xdr:clientData/>
  </xdr:twoCellAnchor>
  <xdr:twoCellAnchor>
    <xdr:from>
      <xdr:col>1</xdr:col>
      <xdr:colOff>72801</xdr:colOff>
      <xdr:row>641</xdr:row>
      <xdr:rowOff>0</xdr:rowOff>
    </xdr:from>
    <xdr:to>
      <xdr:col>1</xdr:col>
      <xdr:colOff>629647</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3"/>
        <a:stretch>
          <a:fillRect/>
        </a:stretch>
      </xdr:blipFill>
      <xdr:spPr>
        <a:xfrm>
          <a:off x="1027323" y="44592369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1"/>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1"/>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2"/>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2"/>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3"/>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0"/>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5"/>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6"/>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7"/>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8"/>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9"/>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9"/>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0"/>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1"/>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1"/>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2"/>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2"/>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3"/>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3"/>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4"/>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5"/>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5"/>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6"/>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6"/>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7"/>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7"/>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7"/>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8"/>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8"/>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8"/>
        <a:stretch>
          <a:fillRect/>
        </a:stretch>
      </xdr:blipFill>
      <xdr:spPr>
        <a:xfrm>
          <a:off x="1147909" y="503662364"/>
          <a:ext cx="505283" cy="661680"/>
        </a:xfrm>
        <a:prstGeom prst="rect">
          <a:avLst/>
        </a:prstGeom>
      </xdr:spPr>
    </xdr:pic>
    <xdr:clientData/>
  </xdr:twoCellAnchor>
  <xdr:twoCellAnchor>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9"/>
        <a:stretch>
          <a:fillRect/>
        </a:stretch>
      </xdr:blipFill>
      <xdr:spPr>
        <a:xfrm>
          <a:off x="1163277" y="557092437"/>
          <a:ext cx="394874" cy="581342"/>
        </a:xfrm>
        <a:prstGeom prst="rect">
          <a:avLst/>
        </a:prstGeom>
      </xdr:spPr>
    </xdr:pic>
    <xdr:clientData/>
  </xdr:twoCellAnchor>
  <xdr:twoCellAnchor>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9"/>
        <a:stretch>
          <a:fillRect/>
        </a:stretch>
      </xdr:blipFill>
      <xdr:spPr>
        <a:xfrm>
          <a:off x="1141933" y="557775462"/>
          <a:ext cx="394874" cy="581342"/>
        </a:xfrm>
        <a:prstGeom prst="rect">
          <a:avLst/>
        </a:prstGeom>
      </xdr:spPr>
    </xdr:pic>
    <xdr:clientData/>
  </xdr:twoCellAnchor>
  <xdr:twoCellAnchor>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0"/>
        <a:stretch>
          <a:fillRect/>
        </a:stretch>
      </xdr:blipFill>
      <xdr:spPr>
        <a:xfrm>
          <a:off x="1088571" y="558458487"/>
          <a:ext cx="512269" cy="667141"/>
        </a:xfrm>
        <a:prstGeom prst="rect">
          <a:avLst/>
        </a:prstGeom>
      </xdr:spPr>
    </xdr:pic>
    <xdr:clientData/>
  </xdr:twoCellAnchor>
  <xdr:twoCellAnchor>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0"/>
        <a:stretch>
          <a:fillRect/>
        </a:stretch>
      </xdr:blipFill>
      <xdr:spPr>
        <a:xfrm>
          <a:off x="1088572" y="559173529"/>
          <a:ext cx="475297" cy="618992"/>
        </a:xfrm>
        <a:prstGeom prst="rect">
          <a:avLst/>
        </a:prstGeom>
      </xdr:spPr>
    </xdr:pic>
    <xdr:clientData/>
  </xdr:twoCellAnchor>
  <xdr:twoCellAnchor>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1"/>
        <a:stretch>
          <a:fillRect/>
        </a:stretch>
      </xdr:blipFill>
      <xdr:spPr>
        <a:xfrm>
          <a:off x="1109917" y="559845882"/>
          <a:ext cx="533400" cy="651009"/>
        </a:xfrm>
        <a:prstGeom prst="rect">
          <a:avLst/>
        </a:prstGeom>
      </xdr:spPr>
    </xdr:pic>
    <xdr:clientData/>
  </xdr:twoCellAnchor>
  <xdr:twoCellAnchor>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1"/>
        <a:stretch>
          <a:fillRect/>
        </a:stretch>
      </xdr:blipFill>
      <xdr:spPr>
        <a:xfrm>
          <a:off x="1131260" y="560528907"/>
          <a:ext cx="533400" cy="651009"/>
        </a:xfrm>
        <a:prstGeom prst="rect">
          <a:avLst/>
        </a:prstGeom>
      </xdr:spPr>
    </xdr:pic>
    <xdr:clientData/>
  </xdr:twoCellAnchor>
  <xdr:twoCellAnchor>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2"/>
        <a:stretch>
          <a:fillRect/>
        </a:stretch>
      </xdr:blipFill>
      <xdr:spPr>
        <a:xfrm>
          <a:off x="1163277" y="561243949"/>
          <a:ext cx="531601" cy="640337"/>
        </a:xfrm>
        <a:prstGeom prst="rect">
          <a:avLst/>
        </a:prstGeom>
      </xdr:spPr>
    </xdr:pic>
    <xdr:clientData/>
  </xdr:twoCellAnchor>
  <xdr:twoCellAnchor>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2"/>
        <a:stretch>
          <a:fillRect/>
        </a:stretch>
      </xdr:blipFill>
      <xdr:spPr>
        <a:xfrm>
          <a:off x="1120588" y="561948320"/>
          <a:ext cx="531601" cy="640337"/>
        </a:xfrm>
        <a:prstGeom prst="rect">
          <a:avLst/>
        </a:prstGeom>
      </xdr:spPr>
    </xdr:pic>
    <xdr:clientData/>
  </xdr:twoCellAnchor>
  <xdr:twoCellAnchor>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3"/>
        <a:stretch>
          <a:fillRect/>
        </a:stretch>
      </xdr:blipFill>
      <xdr:spPr>
        <a:xfrm>
          <a:off x="1141932" y="562642017"/>
          <a:ext cx="501597" cy="644910"/>
        </a:xfrm>
        <a:prstGeom prst="rect">
          <a:avLst/>
        </a:prstGeom>
      </xdr:spPr>
    </xdr:pic>
    <xdr:clientData/>
  </xdr:twoCellAnchor>
  <xdr:twoCellAnchor>
    <xdr:from>
      <xdr:col>1</xdr:col>
      <xdr:colOff>147793</xdr:colOff>
      <xdr:row>810</xdr:row>
      <xdr:rowOff>19172</xdr:rowOff>
    </xdr:from>
    <xdr:to>
      <xdr:col>1</xdr:col>
      <xdr:colOff>649970</xdr:colOff>
      <xdr:row>810</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4"/>
        <a:stretch>
          <a:fillRect/>
        </a:stretch>
      </xdr:blipFill>
      <xdr:spPr>
        <a:xfrm>
          <a:off x="1102315" y="563510892"/>
          <a:ext cx="502177" cy="626832"/>
        </a:xfrm>
        <a:prstGeom prst="rect">
          <a:avLst/>
        </a:prstGeom>
      </xdr:spPr>
    </xdr:pic>
    <xdr:clientData/>
  </xdr:twoCellAnchor>
  <xdr:twoCellAnchor editAs="oneCell">
    <xdr:from>
      <xdr:col>1</xdr:col>
      <xdr:colOff>85378</xdr:colOff>
      <xdr:row>840</xdr:row>
      <xdr:rowOff>74706</xdr:rowOff>
    </xdr:from>
    <xdr:to>
      <xdr:col>1</xdr:col>
      <xdr:colOff>629664</xdr:colOff>
      <xdr:row>840</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5"/>
        <a:stretch>
          <a:fillRect/>
        </a:stretch>
      </xdr:blipFill>
      <xdr:spPr>
        <a:xfrm>
          <a:off x="1035210" y="584861681"/>
          <a:ext cx="544286" cy="602545"/>
        </a:xfrm>
        <a:prstGeom prst="rect">
          <a:avLst/>
        </a:prstGeom>
      </xdr:spPr>
    </xdr:pic>
    <xdr:clientData/>
  </xdr:twoCellAnchor>
  <xdr:twoCellAnchor>
    <xdr:from>
      <xdr:col>1</xdr:col>
      <xdr:colOff>181428</xdr:colOff>
      <xdr:row>844</xdr:row>
      <xdr:rowOff>64033</xdr:rowOff>
    </xdr:from>
    <xdr:to>
      <xdr:col>1</xdr:col>
      <xdr:colOff>628020</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0"/>
        <a:stretch>
          <a:fillRect/>
        </a:stretch>
      </xdr:blipFill>
      <xdr:spPr>
        <a:xfrm>
          <a:off x="1131260" y="588319495"/>
          <a:ext cx="446592" cy="570117"/>
        </a:xfrm>
        <a:prstGeom prst="rect">
          <a:avLst/>
        </a:prstGeom>
      </xdr:spPr>
    </xdr:pic>
    <xdr:clientData/>
  </xdr:twoCellAnchor>
  <xdr:twoCellAnchor>
    <xdr:from>
      <xdr:col>1</xdr:col>
      <xdr:colOff>193410</xdr:colOff>
      <xdr:row>859</xdr:row>
      <xdr:rowOff>43997</xdr:rowOff>
    </xdr:from>
    <xdr:to>
      <xdr:col>1</xdr:col>
      <xdr:colOff>684334</xdr:colOff>
      <xdr:row>859</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6"/>
        <a:stretch>
          <a:fillRect/>
        </a:stretch>
      </xdr:blipFill>
      <xdr:spPr>
        <a:xfrm>
          <a:off x="1151901" y="599747582"/>
          <a:ext cx="490924" cy="642877"/>
        </a:xfrm>
        <a:prstGeom prst="rect">
          <a:avLst/>
        </a:prstGeom>
      </xdr:spPr>
    </xdr:pic>
    <xdr:clientData/>
  </xdr:twoCellAnchor>
  <xdr:twoCellAnchor>
    <xdr:from>
      <xdr:col>1</xdr:col>
      <xdr:colOff>160084</xdr:colOff>
      <xdr:row>860</xdr:row>
      <xdr:rowOff>21344</xdr:rowOff>
    </xdr:from>
    <xdr:to>
      <xdr:col>1</xdr:col>
      <xdr:colOff>651008</xdr:colOff>
      <xdr:row>860</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6"/>
        <a:stretch>
          <a:fillRect/>
        </a:stretch>
      </xdr:blipFill>
      <xdr:spPr>
        <a:xfrm>
          <a:off x="1109916" y="600069663"/>
          <a:ext cx="490924" cy="642877"/>
        </a:xfrm>
        <a:prstGeom prst="rect">
          <a:avLst/>
        </a:prstGeom>
      </xdr:spPr>
    </xdr:pic>
    <xdr:clientData/>
  </xdr:twoCellAnchor>
  <xdr:twoCellAnchor>
    <xdr:from>
      <xdr:col>1</xdr:col>
      <xdr:colOff>149412</xdr:colOff>
      <xdr:row>861</xdr:row>
      <xdr:rowOff>42689</xdr:rowOff>
    </xdr:from>
    <xdr:to>
      <xdr:col>1</xdr:col>
      <xdr:colOff>608319</xdr:colOff>
      <xdr:row>861</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7"/>
        <a:stretch>
          <a:fillRect/>
        </a:stretch>
      </xdr:blipFill>
      <xdr:spPr>
        <a:xfrm>
          <a:off x="1099244" y="600784706"/>
          <a:ext cx="458907" cy="635128"/>
        </a:xfrm>
        <a:prstGeom prst="rect">
          <a:avLst/>
        </a:prstGeom>
      </xdr:spPr>
    </xdr:pic>
    <xdr:clientData/>
  </xdr:twoCellAnchor>
  <xdr:twoCellAnchor>
    <xdr:from>
      <xdr:col>1</xdr:col>
      <xdr:colOff>96051</xdr:colOff>
      <xdr:row>862</xdr:row>
      <xdr:rowOff>42690</xdr:rowOff>
    </xdr:from>
    <xdr:to>
      <xdr:col>1</xdr:col>
      <xdr:colOff>725714</xdr:colOff>
      <xdr:row>862</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8"/>
        <a:stretch>
          <a:fillRect/>
        </a:stretch>
      </xdr:blipFill>
      <xdr:spPr>
        <a:xfrm>
          <a:off x="1045883" y="601478404"/>
          <a:ext cx="629663" cy="643620"/>
        </a:xfrm>
        <a:prstGeom prst="rect">
          <a:avLst/>
        </a:prstGeom>
      </xdr:spPr>
    </xdr:pic>
    <xdr:clientData/>
  </xdr:twoCellAnchor>
  <xdr:twoCellAnchor>
    <xdr:from>
      <xdr:col>1</xdr:col>
      <xdr:colOff>96051</xdr:colOff>
      <xdr:row>863</xdr:row>
      <xdr:rowOff>32017</xdr:rowOff>
    </xdr:from>
    <xdr:to>
      <xdr:col>1</xdr:col>
      <xdr:colOff>544286</xdr:colOff>
      <xdr:row>864</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9"/>
        <a:stretch>
          <a:fillRect/>
        </a:stretch>
      </xdr:blipFill>
      <xdr:spPr>
        <a:xfrm>
          <a:off x="1045883" y="602161429"/>
          <a:ext cx="448235" cy="680357"/>
        </a:xfrm>
        <a:prstGeom prst="rect">
          <a:avLst/>
        </a:prstGeom>
      </xdr:spPr>
    </xdr:pic>
    <xdr:clientData/>
  </xdr:twoCellAnchor>
  <xdr:twoCellAnchor>
    <xdr:from>
      <xdr:col>1</xdr:col>
      <xdr:colOff>88367</xdr:colOff>
      <xdr:row>864</xdr:row>
      <xdr:rowOff>24333</xdr:rowOff>
    </xdr:from>
    <xdr:to>
      <xdr:col>1</xdr:col>
      <xdr:colOff>536602</xdr:colOff>
      <xdr:row>865</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9"/>
        <a:stretch>
          <a:fillRect/>
        </a:stretch>
      </xdr:blipFill>
      <xdr:spPr>
        <a:xfrm>
          <a:off x="1038199" y="602847442"/>
          <a:ext cx="448235" cy="680357"/>
        </a:xfrm>
        <a:prstGeom prst="rect">
          <a:avLst/>
        </a:prstGeom>
      </xdr:spPr>
    </xdr:pic>
    <xdr:clientData/>
  </xdr:twoCellAnchor>
  <xdr:twoCellAnchor>
    <xdr:from>
      <xdr:col>0</xdr:col>
      <xdr:colOff>939158</xdr:colOff>
      <xdr:row>865</xdr:row>
      <xdr:rowOff>64033</xdr:rowOff>
    </xdr:from>
    <xdr:to>
      <xdr:col>1</xdr:col>
      <xdr:colOff>768403</xdr:colOff>
      <xdr:row>865</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0"/>
        <a:stretch>
          <a:fillRect/>
        </a:stretch>
      </xdr:blipFill>
      <xdr:spPr>
        <a:xfrm>
          <a:off x="939158" y="603580840"/>
          <a:ext cx="779077" cy="608319"/>
        </a:xfrm>
        <a:prstGeom prst="rect">
          <a:avLst/>
        </a:prstGeom>
      </xdr:spPr>
    </xdr:pic>
    <xdr:clientData/>
  </xdr:twoCellAnchor>
  <xdr:twoCellAnchor>
    <xdr:from>
      <xdr:col>1</xdr:col>
      <xdr:colOff>79382</xdr:colOff>
      <xdr:row>867</xdr:row>
      <xdr:rowOff>7076</xdr:rowOff>
    </xdr:from>
    <xdr:to>
      <xdr:col>1</xdr:col>
      <xdr:colOff>585057</xdr:colOff>
      <xdr:row>867</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1"/>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2"/>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3"/>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4"/>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4"/>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4"/>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4"/>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5"/>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5"/>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5"/>
        <a:stretch>
          <a:fillRect/>
        </a:stretch>
      </xdr:blipFill>
      <xdr:spPr>
        <a:xfrm>
          <a:off x="1179925" y="508507573"/>
          <a:ext cx="462765" cy="629664"/>
        </a:xfrm>
        <a:prstGeom prst="rect">
          <a:avLst/>
        </a:prstGeom>
      </xdr:spPr>
    </xdr:pic>
    <xdr:clientData/>
  </xdr:twoCellAnchor>
  <xdr:twoCellAnchor>
    <xdr:from>
      <xdr:col>1</xdr:col>
      <xdr:colOff>213446</xdr:colOff>
      <xdr:row>881</xdr:row>
      <xdr:rowOff>21345</xdr:rowOff>
    </xdr:from>
    <xdr:to>
      <xdr:col>1</xdr:col>
      <xdr:colOff>704370</xdr:colOff>
      <xdr:row>881</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6"/>
        <a:stretch>
          <a:fillRect/>
        </a:stretch>
      </xdr:blipFill>
      <xdr:spPr>
        <a:xfrm>
          <a:off x="1163278" y="614637311"/>
          <a:ext cx="490924" cy="646772"/>
        </a:xfrm>
        <a:prstGeom prst="rect">
          <a:avLst/>
        </a:prstGeom>
      </xdr:spPr>
    </xdr:pic>
    <xdr:clientData/>
  </xdr:twoCellAnchor>
  <xdr:twoCellAnchor>
    <xdr:from>
      <xdr:col>1</xdr:col>
      <xdr:colOff>184418</xdr:colOff>
      <xdr:row>882</xdr:row>
      <xdr:rowOff>35005</xdr:rowOff>
    </xdr:from>
    <xdr:to>
      <xdr:col>1</xdr:col>
      <xdr:colOff>675342</xdr:colOff>
      <xdr:row>882</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6"/>
        <a:stretch>
          <a:fillRect/>
        </a:stretch>
      </xdr:blipFill>
      <xdr:spPr>
        <a:xfrm>
          <a:off x="1134250" y="615344669"/>
          <a:ext cx="490924" cy="646772"/>
        </a:xfrm>
        <a:prstGeom prst="rect">
          <a:avLst/>
        </a:prstGeom>
      </xdr:spPr>
    </xdr:pic>
    <xdr:clientData/>
  </xdr:twoCellAnchor>
  <xdr:twoCellAnchor>
    <xdr:from>
      <xdr:col>1</xdr:col>
      <xdr:colOff>224118</xdr:colOff>
      <xdr:row>887</xdr:row>
      <xdr:rowOff>42689</xdr:rowOff>
    </xdr:from>
    <xdr:to>
      <xdr:col>1</xdr:col>
      <xdr:colOff>674724</xdr:colOff>
      <xdr:row>887</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7"/>
        <a:stretch>
          <a:fillRect/>
        </a:stretch>
      </xdr:blipFill>
      <xdr:spPr>
        <a:xfrm>
          <a:off x="1173950" y="618820840"/>
          <a:ext cx="450606" cy="608319"/>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7"/>
        <a:stretch>
          <a:fillRect/>
        </a:stretch>
      </xdr:blipFill>
      <xdr:spPr>
        <a:xfrm>
          <a:off x="1163277" y="619503866"/>
          <a:ext cx="450606" cy="608319"/>
        </a:xfrm>
        <a:prstGeom prst="rect">
          <a:avLst/>
        </a:prstGeom>
      </xdr:spPr>
    </xdr:pic>
    <xdr:clientData/>
  </xdr:twoCellAnchor>
  <xdr:twoCellAnchor>
    <xdr:from>
      <xdr:col>1</xdr:col>
      <xdr:colOff>124882</xdr:colOff>
      <xdr:row>868</xdr:row>
      <xdr:rowOff>25384</xdr:rowOff>
    </xdr:from>
    <xdr:to>
      <xdr:col>1</xdr:col>
      <xdr:colOff>630557</xdr:colOff>
      <xdr:row>868</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1"/>
        <a:stretch>
          <a:fillRect/>
        </a:stretch>
      </xdr:blipFill>
      <xdr:spPr>
        <a:xfrm>
          <a:off x="1083373" y="606678026"/>
          <a:ext cx="505675" cy="646370"/>
        </a:xfrm>
        <a:prstGeom prst="rect">
          <a:avLst/>
        </a:prstGeom>
      </xdr:spPr>
    </xdr:pic>
    <xdr:clientData/>
  </xdr:twoCellAnchor>
  <xdr:twoCellAnchor editAs="oneCell">
    <xdr:from>
      <xdr:col>1</xdr:col>
      <xdr:colOff>191697</xdr:colOff>
      <xdr:row>891</xdr:row>
      <xdr:rowOff>23962</xdr:rowOff>
    </xdr:from>
    <xdr:to>
      <xdr:col>1</xdr:col>
      <xdr:colOff>658962</xdr:colOff>
      <xdr:row>891</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8"/>
        <a:stretch>
          <a:fillRect/>
        </a:stretch>
      </xdr:blipFill>
      <xdr:spPr>
        <a:xfrm>
          <a:off x="1150188" y="622659434"/>
          <a:ext cx="467265" cy="654171"/>
        </a:xfrm>
        <a:prstGeom prst="rect">
          <a:avLst/>
        </a:prstGeom>
      </xdr:spPr>
    </xdr:pic>
    <xdr:clientData/>
  </xdr:twoCellAnchor>
  <xdr:twoCellAnchor>
    <xdr:from>
      <xdr:col>1</xdr:col>
      <xdr:colOff>227643</xdr:colOff>
      <xdr:row>858</xdr:row>
      <xdr:rowOff>35944</xdr:rowOff>
    </xdr:from>
    <xdr:to>
      <xdr:col>1</xdr:col>
      <xdr:colOff>635001</xdr:colOff>
      <xdr:row>858</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9"/>
        <a:stretch>
          <a:fillRect/>
        </a:stretch>
      </xdr:blipFill>
      <xdr:spPr>
        <a:xfrm>
          <a:off x="1186134" y="599044623"/>
          <a:ext cx="407358" cy="586595"/>
        </a:xfrm>
        <a:prstGeom prst="rect">
          <a:avLst/>
        </a:prstGeom>
      </xdr:spPr>
    </xdr:pic>
    <xdr:clientData/>
  </xdr:twoCellAnchor>
  <xdr:twoCellAnchor>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0"/>
        <a:stretch>
          <a:fillRect/>
        </a:stretch>
      </xdr:blipFill>
      <xdr:spPr>
        <a:xfrm>
          <a:off x="1198112" y="597630848"/>
          <a:ext cx="491227" cy="670714"/>
        </a:xfrm>
        <a:prstGeom prst="rect">
          <a:avLst/>
        </a:prstGeom>
      </xdr:spPr>
    </xdr:pic>
    <xdr:clientData/>
  </xdr:twoCellAnchor>
  <xdr:twoCellAnchor>
    <xdr:from>
      <xdr:col>1</xdr:col>
      <xdr:colOff>224288</xdr:colOff>
      <xdr:row>893</xdr:row>
      <xdr:rowOff>68533</xdr:rowOff>
    </xdr:from>
    <xdr:to>
      <xdr:col>1</xdr:col>
      <xdr:colOff>655608</xdr:colOff>
      <xdr:row>893</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1"/>
        <a:stretch>
          <a:fillRect/>
        </a:stretch>
      </xdr:blipFill>
      <xdr:spPr>
        <a:xfrm>
          <a:off x="1182779" y="623398910"/>
          <a:ext cx="431320" cy="586595"/>
        </a:xfrm>
        <a:prstGeom prst="rect">
          <a:avLst/>
        </a:prstGeom>
      </xdr:spPr>
    </xdr:pic>
    <xdr:clientData/>
  </xdr:twoCellAnchor>
  <xdr:twoCellAnchor>
    <xdr:from>
      <xdr:col>1</xdr:col>
      <xdr:colOff>232915</xdr:colOff>
      <xdr:row>894</xdr:row>
      <xdr:rowOff>53197</xdr:rowOff>
    </xdr:from>
    <xdr:to>
      <xdr:col>1</xdr:col>
      <xdr:colOff>664235</xdr:colOff>
      <xdr:row>894</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1"/>
        <a:stretch>
          <a:fillRect/>
        </a:stretch>
      </xdr:blipFill>
      <xdr:spPr>
        <a:xfrm>
          <a:off x="1191406" y="624078480"/>
          <a:ext cx="431320" cy="586595"/>
        </a:xfrm>
        <a:prstGeom prst="rect">
          <a:avLst/>
        </a:prstGeom>
      </xdr:spPr>
    </xdr:pic>
    <xdr:clientData/>
  </xdr:twoCellAnchor>
  <xdr:twoCellAnchor>
    <xdr:from>
      <xdr:col>1</xdr:col>
      <xdr:colOff>265504</xdr:colOff>
      <xdr:row>895</xdr:row>
      <xdr:rowOff>61823</xdr:rowOff>
    </xdr:from>
    <xdr:to>
      <xdr:col>1</xdr:col>
      <xdr:colOff>696824</xdr:colOff>
      <xdr:row>895</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1"/>
        <a:stretch>
          <a:fillRect/>
        </a:stretch>
      </xdr:blipFill>
      <xdr:spPr>
        <a:xfrm>
          <a:off x="1223995" y="624782012"/>
          <a:ext cx="431320" cy="586595"/>
        </a:xfrm>
        <a:prstGeom prst="rect">
          <a:avLst/>
        </a:prstGeom>
      </xdr:spPr>
    </xdr:pic>
    <xdr:clientData/>
  </xdr:twoCellAnchor>
  <xdr:twoCellAnchor>
    <xdr:from>
      <xdr:col>1</xdr:col>
      <xdr:colOff>262149</xdr:colOff>
      <xdr:row>896</xdr:row>
      <xdr:rowOff>34507</xdr:rowOff>
    </xdr:from>
    <xdr:to>
      <xdr:col>1</xdr:col>
      <xdr:colOff>693469</xdr:colOff>
      <xdr:row>896</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1"/>
        <a:stretch>
          <a:fillRect/>
        </a:stretch>
      </xdr:blipFill>
      <xdr:spPr>
        <a:xfrm>
          <a:off x="1220640" y="625449601"/>
          <a:ext cx="431320" cy="586595"/>
        </a:xfrm>
        <a:prstGeom prst="rect">
          <a:avLst/>
        </a:prstGeom>
      </xdr:spPr>
    </xdr:pic>
    <xdr:clientData/>
  </xdr:twoCellAnchor>
  <xdr:twoCellAnchor>
    <xdr:from>
      <xdr:col>1</xdr:col>
      <xdr:colOff>203678</xdr:colOff>
      <xdr:row>897</xdr:row>
      <xdr:rowOff>43316</xdr:rowOff>
    </xdr:from>
    <xdr:to>
      <xdr:col>1</xdr:col>
      <xdr:colOff>684361</xdr:colOff>
      <xdr:row>897</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2"/>
        <a:stretch>
          <a:fillRect/>
        </a:stretch>
      </xdr:blipFill>
      <xdr:spPr>
        <a:xfrm>
          <a:off x="1162169" y="626153316"/>
          <a:ext cx="480683" cy="628585"/>
        </a:xfrm>
        <a:prstGeom prst="rect">
          <a:avLst/>
        </a:prstGeom>
      </xdr:spPr>
    </xdr:pic>
    <xdr:clientData/>
  </xdr:twoCellAnchor>
  <xdr:twoCellAnchor>
    <xdr:from>
      <xdr:col>1</xdr:col>
      <xdr:colOff>212304</xdr:colOff>
      <xdr:row>898</xdr:row>
      <xdr:rowOff>27980</xdr:rowOff>
    </xdr:from>
    <xdr:to>
      <xdr:col>1</xdr:col>
      <xdr:colOff>692987</xdr:colOff>
      <xdr:row>898</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2"/>
        <a:stretch>
          <a:fillRect/>
        </a:stretch>
      </xdr:blipFill>
      <xdr:spPr>
        <a:xfrm>
          <a:off x="1170795" y="626832886"/>
          <a:ext cx="480683" cy="628585"/>
        </a:xfrm>
        <a:prstGeom prst="rect">
          <a:avLst/>
        </a:prstGeom>
      </xdr:spPr>
    </xdr:pic>
    <xdr:clientData/>
  </xdr:twoCellAnchor>
  <xdr:twoCellAnchor>
    <xdr:from>
      <xdr:col>1</xdr:col>
      <xdr:colOff>155754</xdr:colOff>
      <xdr:row>899</xdr:row>
      <xdr:rowOff>23962</xdr:rowOff>
    </xdr:from>
    <xdr:to>
      <xdr:col>1</xdr:col>
      <xdr:colOff>682924</xdr:colOff>
      <xdr:row>899</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3"/>
        <a:stretch>
          <a:fillRect/>
        </a:stretch>
      </xdr:blipFill>
      <xdr:spPr>
        <a:xfrm>
          <a:off x="1114245" y="627523773"/>
          <a:ext cx="527170" cy="639334"/>
        </a:xfrm>
        <a:prstGeom prst="rect">
          <a:avLst/>
        </a:prstGeom>
      </xdr:spPr>
    </xdr:pic>
    <xdr:clientData/>
  </xdr:twoCellAnchor>
  <xdr:twoCellAnchor>
    <xdr:from>
      <xdr:col>1</xdr:col>
      <xdr:colOff>239623</xdr:colOff>
      <xdr:row>900</xdr:row>
      <xdr:rowOff>23963</xdr:rowOff>
    </xdr:from>
    <xdr:to>
      <xdr:col>1</xdr:col>
      <xdr:colOff>690229</xdr:colOff>
      <xdr:row>900</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7"/>
        <a:stretch>
          <a:fillRect/>
        </a:stretch>
      </xdr:blipFill>
      <xdr:spPr>
        <a:xfrm>
          <a:off x="1198114" y="628218680"/>
          <a:ext cx="450606" cy="608319"/>
        </a:xfrm>
        <a:prstGeom prst="rect">
          <a:avLst/>
        </a:prstGeom>
      </xdr:spPr>
    </xdr:pic>
    <xdr:clientData/>
  </xdr:twoCellAnchor>
  <xdr:twoCellAnchor>
    <xdr:from>
      <xdr:col>1</xdr:col>
      <xdr:colOff>119811</xdr:colOff>
      <xdr:row>901</xdr:row>
      <xdr:rowOff>23962</xdr:rowOff>
    </xdr:from>
    <xdr:to>
      <xdr:col>1</xdr:col>
      <xdr:colOff>792911</xdr:colOff>
      <xdr:row>901</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4"/>
        <a:stretch>
          <a:fillRect/>
        </a:stretch>
      </xdr:blipFill>
      <xdr:spPr>
        <a:xfrm>
          <a:off x="1078302" y="628913585"/>
          <a:ext cx="673100" cy="647700"/>
        </a:xfrm>
        <a:prstGeom prst="rect">
          <a:avLst/>
        </a:prstGeom>
      </xdr:spPr>
    </xdr:pic>
    <xdr:clientData/>
  </xdr:twoCellAnchor>
  <xdr:twoCellAnchor>
    <xdr:from>
      <xdr:col>1</xdr:col>
      <xdr:colOff>92494</xdr:colOff>
      <xdr:row>902</xdr:row>
      <xdr:rowOff>32589</xdr:rowOff>
    </xdr:from>
    <xdr:to>
      <xdr:col>1</xdr:col>
      <xdr:colOff>765594</xdr:colOff>
      <xdr:row>902</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4"/>
        <a:stretch>
          <a:fillRect/>
        </a:stretch>
      </xdr:blipFill>
      <xdr:spPr>
        <a:xfrm>
          <a:off x="1050985" y="629617117"/>
          <a:ext cx="673100" cy="647700"/>
        </a:xfrm>
        <a:prstGeom prst="rect">
          <a:avLst/>
        </a:prstGeom>
      </xdr:spPr>
    </xdr:pic>
    <xdr:clientData/>
  </xdr:twoCellAnchor>
  <xdr:twoCellAnchor>
    <xdr:from>
      <xdr:col>1</xdr:col>
      <xdr:colOff>89139</xdr:colOff>
      <xdr:row>903</xdr:row>
      <xdr:rowOff>17253</xdr:rowOff>
    </xdr:from>
    <xdr:to>
      <xdr:col>1</xdr:col>
      <xdr:colOff>762239</xdr:colOff>
      <xdr:row>903</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4"/>
        <a:stretch>
          <a:fillRect/>
        </a:stretch>
      </xdr:blipFill>
      <xdr:spPr>
        <a:xfrm>
          <a:off x="1047630" y="630296687"/>
          <a:ext cx="673100" cy="647700"/>
        </a:xfrm>
        <a:prstGeom prst="rect">
          <a:avLst/>
        </a:prstGeom>
      </xdr:spPr>
    </xdr:pic>
    <xdr:clientData/>
  </xdr:twoCellAnchor>
  <xdr:twoCellAnchor>
    <xdr:from>
      <xdr:col>1</xdr:col>
      <xdr:colOff>107830</xdr:colOff>
      <xdr:row>904</xdr:row>
      <xdr:rowOff>23963</xdr:rowOff>
    </xdr:from>
    <xdr:to>
      <xdr:col>1</xdr:col>
      <xdr:colOff>742830</xdr:colOff>
      <xdr:row>904</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5"/>
        <a:stretch>
          <a:fillRect/>
        </a:stretch>
      </xdr:blipFill>
      <xdr:spPr>
        <a:xfrm>
          <a:off x="1066321" y="630998303"/>
          <a:ext cx="635000" cy="647700"/>
        </a:xfrm>
        <a:prstGeom prst="rect">
          <a:avLst/>
        </a:prstGeom>
      </xdr:spPr>
    </xdr:pic>
    <xdr:clientData/>
  </xdr:twoCellAnchor>
  <xdr:twoCellAnchor>
    <xdr:from>
      <xdr:col>1</xdr:col>
      <xdr:colOff>155754</xdr:colOff>
      <xdr:row>905</xdr:row>
      <xdr:rowOff>23962</xdr:rowOff>
    </xdr:from>
    <xdr:to>
      <xdr:col>1</xdr:col>
      <xdr:colOff>778054</xdr:colOff>
      <xdr:row>906</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6"/>
        <a:stretch>
          <a:fillRect/>
        </a:stretch>
      </xdr:blipFill>
      <xdr:spPr>
        <a:xfrm>
          <a:off x="1114245" y="631693207"/>
          <a:ext cx="622300" cy="673100"/>
        </a:xfrm>
        <a:prstGeom prst="rect">
          <a:avLst/>
        </a:prstGeom>
      </xdr:spPr>
    </xdr:pic>
    <xdr:clientData/>
  </xdr:twoCellAnchor>
  <xdr:twoCellAnchor>
    <xdr:from>
      <xdr:col>1</xdr:col>
      <xdr:colOff>131792</xdr:colOff>
      <xdr:row>906</xdr:row>
      <xdr:rowOff>23962</xdr:rowOff>
    </xdr:from>
    <xdr:to>
      <xdr:col>1</xdr:col>
      <xdr:colOff>754092</xdr:colOff>
      <xdr:row>907</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6"/>
        <a:stretch>
          <a:fillRect/>
        </a:stretch>
      </xdr:blipFill>
      <xdr:spPr>
        <a:xfrm>
          <a:off x="1090283" y="632388113"/>
          <a:ext cx="622300" cy="673100"/>
        </a:xfrm>
        <a:prstGeom prst="rect">
          <a:avLst/>
        </a:prstGeom>
      </xdr:spPr>
    </xdr:pic>
    <xdr:clientData/>
  </xdr:twoCellAnchor>
  <xdr:twoCellAnchor>
    <xdr:from>
      <xdr:col>1</xdr:col>
      <xdr:colOff>191698</xdr:colOff>
      <xdr:row>907</xdr:row>
      <xdr:rowOff>11981</xdr:rowOff>
    </xdr:from>
    <xdr:to>
      <xdr:col>1</xdr:col>
      <xdr:colOff>658963</xdr:colOff>
      <xdr:row>907</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28"/>
        <a:stretch>
          <a:fillRect/>
        </a:stretch>
      </xdr:blipFill>
      <xdr:spPr>
        <a:xfrm>
          <a:off x="1150189" y="633765943"/>
          <a:ext cx="467265" cy="654171"/>
        </a:xfrm>
        <a:prstGeom prst="rect">
          <a:avLst/>
        </a:prstGeom>
      </xdr:spPr>
    </xdr:pic>
    <xdr:clientData/>
  </xdr:twoCellAnchor>
  <xdr:twoCellAnchor>
    <xdr:from>
      <xdr:col>1</xdr:col>
      <xdr:colOff>203679</xdr:colOff>
      <xdr:row>889</xdr:row>
      <xdr:rowOff>23961</xdr:rowOff>
    </xdr:from>
    <xdr:to>
      <xdr:col>1</xdr:col>
      <xdr:colOff>731053</xdr:colOff>
      <xdr:row>889</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7"/>
        <a:stretch>
          <a:fillRect/>
        </a:stretch>
      </xdr:blipFill>
      <xdr:spPr>
        <a:xfrm>
          <a:off x="1162170" y="620574716"/>
          <a:ext cx="527374" cy="635001"/>
        </a:xfrm>
        <a:prstGeom prst="rect">
          <a:avLst/>
        </a:prstGeom>
      </xdr:spPr>
    </xdr:pic>
    <xdr:clientData/>
  </xdr:twoCellAnchor>
  <xdr:twoCellAnchor>
    <xdr:from>
      <xdr:col>1</xdr:col>
      <xdr:colOff>119811</xdr:colOff>
      <xdr:row>909</xdr:row>
      <xdr:rowOff>23963</xdr:rowOff>
    </xdr:from>
    <xdr:to>
      <xdr:col>1</xdr:col>
      <xdr:colOff>647185</xdr:colOff>
      <xdr:row>909</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7"/>
        <a:stretch>
          <a:fillRect/>
        </a:stretch>
      </xdr:blipFill>
      <xdr:spPr>
        <a:xfrm>
          <a:off x="1078302" y="635167737"/>
          <a:ext cx="527374" cy="635001"/>
        </a:xfrm>
        <a:prstGeom prst="rect">
          <a:avLst/>
        </a:prstGeom>
      </xdr:spPr>
    </xdr:pic>
    <xdr:clientData/>
  </xdr:twoCellAnchor>
  <xdr:twoCellAnchor>
    <xdr:from>
      <xdr:col>1</xdr:col>
      <xdr:colOff>119811</xdr:colOff>
      <xdr:row>910</xdr:row>
      <xdr:rowOff>23962</xdr:rowOff>
    </xdr:from>
    <xdr:to>
      <xdr:col>1</xdr:col>
      <xdr:colOff>647185</xdr:colOff>
      <xdr:row>910</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7"/>
        <a:stretch>
          <a:fillRect/>
        </a:stretch>
      </xdr:blipFill>
      <xdr:spPr>
        <a:xfrm>
          <a:off x="1078302" y="635862641"/>
          <a:ext cx="527374" cy="635001"/>
        </a:xfrm>
        <a:prstGeom prst="rect">
          <a:avLst/>
        </a:prstGeom>
      </xdr:spPr>
    </xdr:pic>
    <xdr:clientData/>
  </xdr:twoCellAnchor>
  <xdr:twoCellAnchor>
    <xdr:from>
      <xdr:col>1</xdr:col>
      <xdr:colOff>143773</xdr:colOff>
      <xdr:row>911</xdr:row>
      <xdr:rowOff>0</xdr:rowOff>
    </xdr:from>
    <xdr:to>
      <xdr:col>1</xdr:col>
      <xdr:colOff>659337</xdr:colOff>
      <xdr:row>911</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8"/>
        <a:stretch>
          <a:fillRect/>
        </a:stretch>
      </xdr:blipFill>
      <xdr:spPr>
        <a:xfrm>
          <a:off x="1102264" y="636533585"/>
          <a:ext cx="515564" cy="646982"/>
        </a:xfrm>
        <a:prstGeom prst="rect">
          <a:avLst/>
        </a:prstGeom>
      </xdr:spPr>
    </xdr:pic>
    <xdr:clientData/>
  </xdr:twoCellAnchor>
  <xdr:twoCellAnchor editAs="oneCell">
    <xdr:from>
      <xdr:col>1</xdr:col>
      <xdr:colOff>119811</xdr:colOff>
      <xdr:row>912</xdr:row>
      <xdr:rowOff>35944</xdr:rowOff>
    </xdr:from>
    <xdr:to>
      <xdr:col>1</xdr:col>
      <xdr:colOff>658962</xdr:colOff>
      <xdr:row>912</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9"/>
        <a:stretch>
          <a:fillRect/>
        </a:stretch>
      </xdr:blipFill>
      <xdr:spPr>
        <a:xfrm>
          <a:off x="1078302" y="637264435"/>
          <a:ext cx="539151" cy="646981"/>
        </a:xfrm>
        <a:prstGeom prst="rect">
          <a:avLst/>
        </a:prstGeom>
      </xdr:spPr>
    </xdr:pic>
    <xdr:clientData/>
  </xdr:twoCellAnchor>
  <xdr:twoCellAnchor>
    <xdr:from>
      <xdr:col>1</xdr:col>
      <xdr:colOff>119811</xdr:colOff>
      <xdr:row>908</xdr:row>
      <xdr:rowOff>23962</xdr:rowOff>
    </xdr:from>
    <xdr:to>
      <xdr:col>1</xdr:col>
      <xdr:colOff>742111</xdr:colOff>
      <xdr:row>908</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0"/>
        <a:stretch>
          <a:fillRect/>
        </a:stretch>
      </xdr:blipFill>
      <xdr:spPr>
        <a:xfrm>
          <a:off x="1078302" y="634472830"/>
          <a:ext cx="622300" cy="635000"/>
        </a:xfrm>
        <a:prstGeom prst="rect">
          <a:avLst/>
        </a:prstGeom>
      </xdr:spPr>
    </xdr:pic>
    <xdr:clientData/>
  </xdr:twoCellAnchor>
  <xdr:twoCellAnchor>
    <xdr:from>
      <xdr:col>1</xdr:col>
      <xdr:colOff>119810</xdr:colOff>
      <xdr:row>913</xdr:row>
      <xdr:rowOff>35944</xdr:rowOff>
    </xdr:from>
    <xdr:to>
      <xdr:col>1</xdr:col>
      <xdr:colOff>563113</xdr:colOff>
      <xdr:row>913</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1"/>
        <a:stretch>
          <a:fillRect/>
        </a:stretch>
      </xdr:blipFill>
      <xdr:spPr>
        <a:xfrm>
          <a:off x="1078301" y="637959340"/>
          <a:ext cx="443303" cy="626406"/>
        </a:xfrm>
        <a:prstGeom prst="rect">
          <a:avLst/>
        </a:prstGeom>
      </xdr:spPr>
    </xdr:pic>
    <xdr:clientData/>
  </xdr:twoCellAnchor>
  <xdr:twoCellAnchor>
    <xdr:from>
      <xdr:col>1</xdr:col>
      <xdr:colOff>143774</xdr:colOff>
      <xdr:row>914</xdr:row>
      <xdr:rowOff>23963</xdr:rowOff>
    </xdr:from>
    <xdr:to>
      <xdr:col>1</xdr:col>
      <xdr:colOff>587077</xdr:colOff>
      <xdr:row>914</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1"/>
        <a:stretch>
          <a:fillRect/>
        </a:stretch>
      </xdr:blipFill>
      <xdr:spPr>
        <a:xfrm>
          <a:off x="1102265" y="638642265"/>
          <a:ext cx="443303" cy="626406"/>
        </a:xfrm>
        <a:prstGeom prst="rect">
          <a:avLst/>
        </a:prstGeom>
      </xdr:spPr>
    </xdr:pic>
    <xdr:clientData/>
  </xdr:twoCellAnchor>
  <xdr:twoCellAnchor>
    <xdr:from>
      <xdr:col>1</xdr:col>
      <xdr:colOff>155755</xdr:colOff>
      <xdr:row>915</xdr:row>
      <xdr:rowOff>47925</xdr:rowOff>
    </xdr:from>
    <xdr:to>
      <xdr:col>1</xdr:col>
      <xdr:colOff>599058</xdr:colOff>
      <xdr:row>915</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1"/>
        <a:stretch>
          <a:fillRect/>
        </a:stretch>
      </xdr:blipFill>
      <xdr:spPr>
        <a:xfrm>
          <a:off x="1114246" y="639361133"/>
          <a:ext cx="443303" cy="626406"/>
        </a:xfrm>
        <a:prstGeom prst="rect">
          <a:avLst/>
        </a:prstGeom>
      </xdr:spPr>
    </xdr:pic>
    <xdr:clientData/>
  </xdr:twoCellAnchor>
  <xdr:twoCellAnchor>
    <xdr:from>
      <xdr:col>1</xdr:col>
      <xdr:colOff>95849</xdr:colOff>
      <xdr:row>916</xdr:row>
      <xdr:rowOff>0</xdr:rowOff>
    </xdr:from>
    <xdr:to>
      <xdr:col>1</xdr:col>
      <xdr:colOff>623018</xdr:colOff>
      <xdr:row>917</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2"/>
        <a:stretch>
          <a:fillRect/>
        </a:stretch>
      </xdr:blipFill>
      <xdr:spPr>
        <a:xfrm>
          <a:off x="1054340" y="640008113"/>
          <a:ext cx="527169" cy="702892"/>
        </a:xfrm>
        <a:prstGeom prst="rect">
          <a:avLst/>
        </a:prstGeom>
      </xdr:spPr>
    </xdr:pic>
    <xdr:clientData/>
  </xdr:twoCellAnchor>
  <xdr:twoCellAnchor>
    <xdr:from>
      <xdr:col>1</xdr:col>
      <xdr:colOff>131792</xdr:colOff>
      <xdr:row>917</xdr:row>
      <xdr:rowOff>23962</xdr:rowOff>
    </xdr:from>
    <xdr:to>
      <xdr:col>1</xdr:col>
      <xdr:colOff>635000</xdr:colOff>
      <xdr:row>917</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3"/>
        <a:stretch>
          <a:fillRect/>
        </a:stretch>
      </xdr:blipFill>
      <xdr:spPr>
        <a:xfrm>
          <a:off x="1090283" y="640726981"/>
          <a:ext cx="503208" cy="661077"/>
        </a:xfrm>
        <a:prstGeom prst="rect">
          <a:avLst/>
        </a:prstGeom>
      </xdr:spPr>
    </xdr:pic>
    <xdr:clientData/>
  </xdr:twoCellAnchor>
  <xdr:twoCellAnchor>
    <xdr:from>
      <xdr:col>1</xdr:col>
      <xdr:colOff>119810</xdr:colOff>
      <xdr:row>918</xdr:row>
      <xdr:rowOff>23962</xdr:rowOff>
    </xdr:from>
    <xdr:to>
      <xdr:col>1</xdr:col>
      <xdr:colOff>594263</xdr:colOff>
      <xdr:row>918</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4"/>
        <a:stretch>
          <a:fillRect/>
        </a:stretch>
      </xdr:blipFill>
      <xdr:spPr>
        <a:xfrm>
          <a:off x="1078301" y="641421887"/>
          <a:ext cx="474453" cy="646981"/>
        </a:xfrm>
        <a:prstGeom prst="rect">
          <a:avLst/>
        </a:prstGeom>
      </xdr:spPr>
    </xdr:pic>
    <xdr:clientData/>
  </xdr:twoCellAnchor>
  <xdr:twoCellAnchor>
    <xdr:from>
      <xdr:col>1</xdr:col>
      <xdr:colOff>131793</xdr:colOff>
      <xdr:row>919</xdr:row>
      <xdr:rowOff>23963</xdr:rowOff>
    </xdr:from>
    <xdr:to>
      <xdr:col>1</xdr:col>
      <xdr:colOff>635000</xdr:colOff>
      <xdr:row>919</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5"/>
        <a:stretch>
          <a:fillRect/>
        </a:stretch>
      </xdr:blipFill>
      <xdr:spPr>
        <a:xfrm>
          <a:off x="1090284" y="642116793"/>
          <a:ext cx="503207" cy="667717"/>
        </a:xfrm>
        <a:prstGeom prst="rect">
          <a:avLst/>
        </a:prstGeom>
      </xdr:spPr>
    </xdr:pic>
    <xdr:clientData/>
  </xdr:twoCellAnchor>
  <xdr:twoCellAnchor>
    <xdr:from>
      <xdr:col>1</xdr:col>
      <xdr:colOff>107829</xdr:colOff>
      <xdr:row>920</xdr:row>
      <xdr:rowOff>23962</xdr:rowOff>
    </xdr:from>
    <xdr:to>
      <xdr:col>1</xdr:col>
      <xdr:colOff>635000</xdr:colOff>
      <xdr:row>920</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6"/>
        <a:stretch>
          <a:fillRect/>
        </a:stretch>
      </xdr:blipFill>
      <xdr:spPr>
        <a:xfrm>
          <a:off x="1066320" y="642811698"/>
          <a:ext cx="527171" cy="661360"/>
        </a:xfrm>
        <a:prstGeom prst="rect">
          <a:avLst/>
        </a:prstGeom>
      </xdr:spPr>
    </xdr:pic>
    <xdr:clientData/>
  </xdr:twoCellAnchor>
  <xdr:twoCellAnchor>
    <xdr:from>
      <xdr:col>1</xdr:col>
      <xdr:colOff>167734</xdr:colOff>
      <xdr:row>883</xdr:row>
      <xdr:rowOff>0</xdr:rowOff>
    </xdr:from>
    <xdr:to>
      <xdr:col>1</xdr:col>
      <xdr:colOff>694905</xdr:colOff>
      <xdr:row>883</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7"/>
        <a:stretch>
          <a:fillRect/>
        </a:stretch>
      </xdr:blipFill>
      <xdr:spPr>
        <a:xfrm>
          <a:off x="1126225" y="616381321"/>
          <a:ext cx="527171" cy="676370"/>
        </a:xfrm>
        <a:prstGeom prst="rect">
          <a:avLst/>
        </a:prstGeom>
      </xdr:spPr>
    </xdr:pic>
    <xdr:clientData/>
  </xdr:twoCellAnchor>
  <xdr:twoCellAnchor>
    <xdr:from>
      <xdr:col>1</xdr:col>
      <xdr:colOff>155754</xdr:colOff>
      <xdr:row>885</xdr:row>
      <xdr:rowOff>23963</xdr:rowOff>
    </xdr:from>
    <xdr:to>
      <xdr:col>1</xdr:col>
      <xdr:colOff>599056</xdr:colOff>
      <xdr:row>885</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8"/>
        <a:stretch>
          <a:fillRect/>
        </a:stretch>
      </xdr:blipFill>
      <xdr:spPr>
        <a:xfrm>
          <a:off x="1114245" y="617795095"/>
          <a:ext cx="443302" cy="654878"/>
        </a:xfrm>
        <a:prstGeom prst="rect">
          <a:avLst/>
        </a:prstGeom>
      </xdr:spPr>
    </xdr:pic>
    <xdr:clientData/>
  </xdr:twoCellAnchor>
  <xdr:twoCellAnchor>
    <xdr:from>
      <xdr:col>1</xdr:col>
      <xdr:colOff>131793</xdr:colOff>
      <xdr:row>886</xdr:row>
      <xdr:rowOff>35943</xdr:rowOff>
    </xdr:from>
    <xdr:to>
      <xdr:col>1</xdr:col>
      <xdr:colOff>575095</xdr:colOff>
      <xdr:row>886</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8"/>
        <a:stretch>
          <a:fillRect/>
        </a:stretch>
      </xdr:blipFill>
      <xdr:spPr>
        <a:xfrm>
          <a:off x="1090284" y="618501981"/>
          <a:ext cx="443302" cy="654878"/>
        </a:xfrm>
        <a:prstGeom prst="rect">
          <a:avLst/>
        </a:prstGeom>
      </xdr:spPr>
    </xdr:pic>
    <xdr:clientData/>
  </xdr:twoCellAnchor>
  <xdr:twoCellAnchor>
    <xdr:from>
      <xdr:col>1</xdr:col>
      <xdr:colOff>155754</xdr:colOff>
      <xdr:row>884</xdr:row>
      <xdr:rowOff>11982</xdr:rowOff>
    </xdr:from>
    <xdr:to>
      <xdr:col>1</xdr:col>
      <xdr:colOff>682925</xdr:colOff>
      <xdr:row>884</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7"/>
        <a:stretch>
          <a:fillRect/>
        </a:stretch>
      </xdr:blipFill>
      <xdr:spPr>
        <a:xfrm>
          <a:off x="1114245" y="617088208"/>
          <a:ext cx="527171" cy="676370"/>
        </a:xfrm>
        <a:prstGeom prst="rect">
          <a:avLst/>
        </a:prstGeom>
      </xdr:spPr>
    </xdr:pic>
    <xdr:clientData/>
  </xdr:twoCellAnchor>
  <xdr:twoCellAnchor>
    <xdr:from>
      <xdr:col>1</xdr:col>
      <xdr:colOff>179716</xdr:colOff>
      <xdr:row>890</xdr:row>
      <xdr:rowOff>11981</xdr:rowOff>
    </xdr:from>
    <xdr:to>
      <xdr:col>1</xdr:col>
      <xdr:colOff>742830</xdr:colOff>
      <xdr:row>890</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9"/>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0"/>
        <a:stretch>
          <a:fillRect/>
        </a:stretch>
      </xdr:blipFill>
      <xdr:spPr>
        <a:xfrm>
          <a:off x="1024387" y="498754400"/>
          <a:ext cx="455282" cy="660400"/>
        </a:xfrm>
        <a:prstGeom prst="rect">
          <a:avLst/>
        </a:prstGeom>
      </xdr:spPr>
    </xdr:pic>
    <xdr:clientData/>
  </xdr:twoCellAnchor>
  <xdr:twoCellAnchor>
    <xdr:from>
      <xdr:col>1</xdr:col>
      <xdr:colOff>156553</xdr:colOff>
      <xdr:row>666</xdr:row>
      <xdr:rowOff>35942</xdr:rowOff>
    </xdr:from>
    <xdr:to>
      <xdr:col>1</xdr:col>
      <xdr:colOff>623817</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1"/>
        <a:stretch>
          <a:fillRect/>
        </a:stretch>
      </xdr:blipFill>
      <xdr:spPr>
        <a:xfrm>
          <a:off x="1104820" y="462417542"/>
          <a:ext cx="467264" cy="637752"/>
        </a:xfrm>
        <a:prstGeom prst="rect">
          <a:avLst/>
        </a:prstGeom>
      </xdr:spPr>
    </xdr:pic>
    <xdr:clientData/>
  </xdr:twoCellAnchor>
  <xdr:twoCellAnchor>
    <xdr:from>
      <xdr:col>1</xdr:col>
      <xdr:colOff>165100</xdr:colOff>
      <xdr:row>922</xdr:row>
      <xdr:rowOff>38100</xdr:rowOff>
    </xdr:from>
    <xdr:to>
      <xdr:col>1</xdr:col>
      <xdr:colOff>698500</xdr:colOff>
      <xdr:row>922</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2"/>
        <a:stretch>
          <a:fillRect/>
        </a:stretch>
      </xdr:blipFill>
      <xdr:spPr>
        <a:xfrm>
          <a:off x="1117600" y="644753600"/>
          <a:ext cx="533400" cy="635000"/>
        </a:xfrm>
        <a:prstGeom prst="rect">
          <a:avLst/>
        </a:prstGeom>
      </xdr:spPr>
    </xdr:pic>
    <xdr:clientData/>
  </xdr:twoCellAnchor>
  <xdr:twoCellAnchor>
    <xdr:from>
      <xdr:col>1</xdr:col>
      <xdr:colOff>165100</xdr:colOff>
      <xdr:row>923</xdr:row>
      <xdr:rowOff>25400</xdr:rowOff>
    </xdr:from>
    <xdr:to>
      <xdr:col>1</xdr:col>
      <xdr:colOff>698500</xdr:colOff>
      <xdr:row>923</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2"/>
        <a:stretch>
          <a:fillRect/>
        </a:stretch>
      </xdr:blipFill>
      <xdr:spPr>
        <a:xfrm>
          <a:off x="1117600" y="645439400"/>
          <a:ext cx="533400" cy="635000"/>
        </a:xfrm>
        <a:prstGeom prst="rect">
          <a:avLst/>
        </a:prstGeom>
      </xdr:spPr>
    </xdr:pic>
    <xdr:clientData/>
  </xdr:twoCellAnchor>
  <xdr:twoCellAnchor>
    <xdr:from>
      <xdr:col>1</xdr:col>
      <xdr:colOff>127000</xdr:colOff>
      <xdr:row>924</xdr:row>
      <xdr:rowOff>25400</xdr:rowOff>
    </xdr:from>
    <xdr:to>
      <xdr:col>1</xdr:col>
      <xdr:colOff>660400</xdr:colOff>
      <xdr:row>924</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2"/>
        <a:stretch>
          <a:fillRect/>
        </a:stretch>
      </xdr:blipFill>
      <xdr:spPr>
        <a:xfrm>
          <a:off x="1079500" y="646137900"/>
          <a:ext cx="533400" cy="635000"/>
        </a:xfrm>
        <a:prstGeom prst="rect">
          <a:avLst/>
        </a:prstGeom>
      </xdr:spPr>
    </xdr:pic>
    <xdr:clientData/>
  </xdr:twoCellAnchor>
  <xdr:twoCellAnchor>
    <xdr:from>
      <xdr:col>1</xdr:col>
      <xdr:colOff>145605</xdr:colOff>
      <xdr:row>632</xdr:row>
      <xdr:rowOff>40446</xdr:rowOff>
    </xdr:from>
    <xdr:to>
      <xdr:col>1</xdr:col>
      <xdr:colOff>566164</xdr:colOff>
      <xdr:row>632</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6"/>
        <a:stretch>
          <a:fillRect/>
        </a:stretch>
      </xdr:blipFill>
      <xdr:spPr>
        <a:xfrm>
          <a:off x="1100127" y="439703121"/>
          <a:ext cx="420559" cy="647133"/>
        </a:xfrm>
        <a:prstGeom prst="rect">
          <a:avLst/>
        </a:prstGeom>
      </xdr:spPr>
    </xdr:pic>
    <xdr:clientData/>
  </xdr:twoCellAnchor>
  <xdr:twoCellAnchor>
    <xdr:from>
      <xdr:col>1</xdr:col>
      <xdr:colOff>152400</xdr:colOff>
      <xdr:row>633</xdr:row>
      <xdr:rowOff>22973</xdr:rowOff>
    </xdr:from>
    <xdr:to>
      <xdr:col>1</xdr:col>
      <xdr:colOff>572959</xdr:colOff>
      <xdr:row>633</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6"/>
        <a:stretch>
          <a:fillRect/>
        </a:stretch>
      </xdr:blipFill>
      <xdr:spPr>
        <a:xfrm>
          <a:off x="1106922" y="440381317"/>
          <a:ext cx="420559" cy="647133"/>
        </a:xfrm>
        <a:prstGeom prst="rect">
          <a:avLst/>
        </a:prstGeom>
      </xdr:spPr>
    </xdr:pic>
    <xdr:clientData/>
  </xdr:twoCellAnchor>
  <xdr:twoCellAnchor>
    <xdr:from>
      <xdr:col>1</xdr:col>
      <xdr:colOff>137516</xdr:colOff>
      <xdr:row>796</xdr:row>
      <xdr:rowOff>48535</xdr:rowOff>
    </xdr:from>
    <xdr:to>
      <xdr:col>1</xdr:col>
      <xdr:colOff>645985</xdr:colOff>
      <xdr:row>796</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3"/>
        <a:stretch>
          <a:fillRect/>
        </a:stretch>
      </xdr:blipFill>
      <xdr:spPr>
        <a:xfrm>
          <a:off x="1092038" y="553800892"/>
          <a:ext cx="508469" cy="622974"/>
        </a:xfrm>
        <a:prstGeom prst="rect">
          <a:avLst/>
        </a:prstGeom>
      </xdr:spPr>
    </xdr:pic>
    <xdr:clientData/>
  </xdr:twoCellAnchor>
  <xdr:twoCellAnchor>
    <xdr:from>
      <xdr:col>1</xdr:col>
      <xdr:colOff>153694</xdr:colOff>
      <xdr:row>809</xdr:row>
      <xdr:rowOff>24268</xdr:rowOff>
    </xdr:from>
    <xdr:to>
      <xdr:col>1</xdr:col>
      <xdr:colOff>659673</xdr:colOff>
      <xdr:row>809</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4"/>
        <a:stretch>
          <a:fillRect/>
        </a:stretch>
      </xdr:blipFill>
      <xdr:spPr>
        <a:xfrm>
          <a:off x="1108216" y="562820319"/>
          <a:ext cx="505979" cy="629663"/>
        </a:xfrm>
        <a:prstGeom prst="rect">
          <a:avLst/>
        </a:prstGeom>
      </xdr:spPr>
    </xdr:pic>
    <xdr:clientData/>
  </xdr:twoCellAnchor>
  <xdr:twoCellAnchor>
    <xdr:from>
      <xdr:col>1</xdr:col>
      <xdr:colOff>161783</xdr:colOff>
      <xdr:row>866</xdr:row>
      <xdr:rowOff>40446</xdr:rowOff>
    </xdr:from>
    <xdr:to>
      <xdr:col>1</xdr:col>
      <xdr:colOff>667458</xdr:colOff>
      <xdr:row>866</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1"/>
        <a:stretch>
          <a:fillRect/>
        </a:stretch>
      </xdr:blipFill>
      <xdr:spPr>
        <a:xfrm>
          <a:off x="1116305" y="602489618"/>
          <a:ext cx="505675" cy="646370"/>
        </a:xfrm>
        <a:prstGeom prst="rect">
          <a:avLst/>
        </a:prstGeom>
      </xdr:spPr>
    </xdr:pic>
    <xdr:clientData/>
  </xdr:twoCellAnchor>
  <xdr:twoCellAnchor>
    <xdr:from>
      <xdr:col>1</xdr:col>
      <xdr:colOff>137297</xdr:colOff>
      <xdr:row>869</xdr:row>
      <xdr:rowOff>39008</xdr:rowOff>
    </xdr:from>
    <xdr:to>
      <xdr:col>1</xdr:col>
      <xdr:colOff>606396</xdr:colOff>
      <xdr:row>869</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4"/>
        <a:stretch>
          <a:fillRect/>
        </a:stretch>
      </xdr:blipFill>
      <xdr:spPr>
        <a:xfrm>
          <a:off x="1086937" y="606538377"/>
          <a:ext cx="469099" cy="607647"/>
        </a:xfrm>
        <a:prstGeom prst="rect">
          <a:avLst/>
        </a:prstGeom>
      </xdr:spPr>
    </xdr:pic>
    <xdr:clientData/>
  </xdr:twoCellAnchor>
  <xdr:twoCellAnchor>
    <xdr:from>
      <xdr:col>1</xdr:col>
      <xdr:colOff>125856</xdr:colOff>
      <xdr:row>870</xdr:row>
      <xdr:rowOff>45765</xdr:rowOff>
    </xdr:from>
    <xdr:to>
      <xdr:col>1</xdr:col>
      <xdr:colOff>594955</xdr:colOff>
      <xdr:row>870</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4"/>
        <a:stretch>
          <a:fillRect/>
        </a:stretch>
      </xdr:blipFill>
      <xdr:spPr>
        <a:xfrm>
          <a:off x="1075496" y="607243062"/>
          <a:ext cx="469099" cy="607647"/>
        </a:xfrm>
        <a:prstGeom prst="rect">
          <a:avLst/>
        </a:prstGeom>
      </xdr:spPr>
    </xdr:pic>
    <xdr:clientData/>
  </xdr:twoCellAnchor>
  <xdr:twoCellAnchor>
    <xdr:from>
      <xdr:col>1</xdr:col>
      <xdr:colOff>105833</xdr:colOff>
      <xdr:row>871</xdr:row>
      <xdr:rowOff>49891</xdr:rowOff>
    </xdr:from>
    <xdr:to>
      <xdr:col>1</xdr:col>
      <xdr:colOff>619881</xdr:colOff>
      <xdr:row>872</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5"/>
        <a:stretch>
          <a:fillRect/>
        </a:stretch>
      </xdr:blipFill>
      <xdr:spPr>
        <a:xfrm>
          <a:off x="1058333" y="605809653"/>
          <a:ext cx="514048" cy="668263"/>
        </a:xfrm>
        <a:prstGeom prst="rect">
          <a:avLst/>
        </a:prstGeom>
      </xdr:spPr>
    </xdr:pic>
    <xdr:clientData/>
  </xdr:twoCellAnchor>
  <xdr:twoCellAnchor>
    <xdr:from>
      <xdr:col>1</xdr:col>
      <xdr:colOff>45356</xdr:colOff>
      <xdr:row>874</xdr:row>
      <xdr:rowOff>27205</xdr:rowOff>
    </xdr:from>
    <xdr:to>
      <xdr:col>1</xdr:col>
      <xdr:colOff>468690</xdr:colOff>
      <xdr:row>874</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6"/>
        <a:stretch>
          <a:fillRect/>
        </a:stretch>
      </xdr:blipFill>
      <xdr:spPr>
        <a:xfrm>
          <a:off x="997856" y="607873395"/>
          <a:ext cx="423334" cy="626821"/>
        </a:xfrm>
        <a:prstGeom prst="rect">
          <a:avLst/>
        </a:prstGeom>
      </xdr:spPr>
    </xdr:pic>
    <xdr:clientData/>
  </xdr:twoCellAnchor>
  <xdr:twoCellAnchor>
    <xdr:from>
      <xdr:col>1</xdr:col>
      <xdr:colOff>60476</xdr:colOff>
      <xdr:row>875</xdr:row>
      <xdr:rowOff>30237</xdr:rowOff>
    </xdr:from>
    <xdr:to>
      <xdr:col>1</xdr:col>
      <xdr:colOff>498930</xdr:colOff>
      <xdr:row>875</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7"/>
        <a:stretch>
          <a:fillRect/>
        </a:stretch>
      </xdr:blipFill>
      <xdr:spPr>
        <a:xfrm>
          <a:off x="1012976" y="608571904"/>
          <a:ext cx="438454" cy="657681"/>
        </a:xfrm>
        <a:prstGeom prst="rect">
          <a:avLst/>
        </a:prstGeom>
      </xdr:spPr>
    </xdr:pic>
    <xdr:clientData/>
  </xdr:twoCellAnchor>
  <xdr:twoCellAnchor>
    <xdr:from>
      <xdr:col>1</xdr:col>
      <xdr:colOff>60476</xdr:colOff>
      <xdr:row>872</xdr:row>
      <xdr:rowOff>63756</xdr:rowOff>
    </xdr:from>
    <xdr:to>
      <xdr:col>1</xdr:col>
      <xdr:colOff>544286</xdr:colOff>
      <xdr:row>873</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8"/>
        <a:stretch>
          <a:fillRect/>
        </a:stretch>
      </xdr:blipFill>
      <xdr:spPr>
        <a:xfrm>
          <a:off x="1012976" y="606518994"/>
          <a:ext cx="483810" cy="635129"/>
        </a:xfrm>
        <a:prstGeom prst="rect">
          <a:avLst/>
        </a:prstGeom>
      </xdr:spPr>
    </xdr:pic>
    <xdr:clientData/>
  </xdr:twoCellAnchor>
  <xdr:twoCellAnchor>
    <xdr:from>
      <xdr:col>1</xdr:col>
      <xdr:colOff>76804</xdr:colOff>
      <xdr:row>873</xdr:row>
      <xdr:rowOff>34728</xdr:rowOff>
    </xdr:from>
    <xdr:to>
      <xdr:col>1</xdr:col>
      <xdr:colOff>560614</xdr:colOff>
      <xdr:row>873</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8"/>
        <a:stretch>
          <a:fillRect/>
        </a:stretch>
      </xdr:blipFill>
      <xdr:spPr>
        <a:xfrm>
          <a:off x="1029304" y="607185442"/>
          <a:ext cx="483810" cy="635129"/>
        </a:xfrm>
        <a:prstGeom prst="rect">
          <a:avLst/>
        </a:prstGeom>
      </xdr:spPr>
    </xdr:pic>
    <xdr:clientData/>
  </xdr:twoCellAnchor>
  <xdr:twoCellAnchor>
    <xdr:from>
      <xdr:col>1</xdr:col>
      <xdr:colOff>75595</xdr:colOff>
      <xdr:row>876</xdr:row>
      <xdr:rowOff>37796</xdr:rowOff>
    </xdr:from>
    <xdr:to>
      <xdr:col>1</xdr:col>
      <xdr:colOff>483811</xdr:colOff>
      <xdr:row>876</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9"/>
        <a:stretch>
          <a:fillRect/>
        </a:stretch>
      </xdr:blipFill>
      <xdr:spPr>
        <a:xfrm>
          <a:off x="1028095" y="609274939"/>
          <a:ext cx="408216" cy="612324"/>
        </a:xfrm>
        <a:prstGeom prst="rect">
          <a:avLst/>
        </a:prstGeom>
      </xdr:spPr>
    </xdr:pic>
    <xdr:clientData/>
  </xdr:twoCellAnchor>
  <xdr:twoCellAnchor>
    <xdr:from>
      <xdr:col>1</xdr:col>
      <xdr:colOff>75595</xdr:colOff>
      <xdr:row>877</xdr:row>
      <xdr:rowOff>30238</xdr:rowOff>
    </xdr:from>
    <xdr:to>
      <xdr:col>1</xdr:col>
      <xdr:colOff>579374</xdr:colOff>
      <xdr:row>877</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60"/>
        <a:stretch>
          <a:fillRect/>
        </a:stretch>
      </xdr:blipFill>
      <xdr:spPr>
        <a:xfrm>
          <a:off x="1028095" y="609962857"/>
          <a:ext cx="503779" cy="650120"/>
        </a:xfrm>
        <a:prstGeom prst="rect">
          <a:avLst/>
        </a:prstGeom>
      </xdr:spPr>
    </xdr:pic>
    <xdr:clientData/>
  </xdr:twoCellAnchor>
  <xdr:twoCellAnchor>
    <xdr:from>
      <xdr:col>1</xdr:col>
      <xdr:colOff>120953</xdr:colOff>
      <xdr:row>879</xdr:row>
      <xdr:rowOff>30238</xdr:rowOff>
    </xdr:from>
    <xdr:to>
      <xdr:col>1</xdr:col>
      <xdr:colOff>635000</xdr:colOff>
      <xdr:row>879</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1"/>
        <a:stretch>
          <a:fillRect/>
        </a:stretch>
      </xdr:blipFill>
      <xdr:spPr>
        <a:xfrm>
          <a:off x="1073453" y="611353809"/>
          <a:ext cx="514047" cy="614466"/>
        </a:xfrm>
        <a:prstGeom prst="rect">
          <a:avLst/>
        </a:prstGeom>
      </xdr:spPr>
    </xdr:pic>
    <xdr:clientData/>
  </xdr:twoCellAnchor>
  <xdr:twoCellAnchor>
    <xdr:from>
      <xdr:col>4</xdr:col>
      <xdr:colOff>194516</xdr:colOff>
      <xdr:row>673</xdr:row>
      <xdr:rowOff>57404</xdr:rowOff>
    </xdr:from>
    <xdr:to>
      <xdr:col>4</xdr:col>
      <xdr:colOff>1828800</xdr:colOff>
      <xdr:row>675</xdr:row>
      <xdr:rowOff>565747</xdr:rowOff>
    </xdr:to>
    <xdr:pic>
      <xdr:nvPicPr>
        <xdr:cNvPr id="1083" name="Picture 1082">
          <a:extLst>
            <a:ext uri="{FF2B5EF4-FFF2-40B4-BE49-F238E27FC236}">
              <a16:creationId xmlns:a16="http://schemas.microsoft.com/office/drawing/2014/main" id="{A7EAD2C4-C36E-524F-87AA-F79BB2FF97EA}"/>
            </a:ext>
          </a:extLst>
        </xdr:cNvPr>
        <xdr:cNvPicPr>
          <a:picLocks noChangeAspect="1"/>
        </xdr:cNvPicPr>
      </xdr:nvPicPr>
      <xdr:blipFill>
        <a:blip xmlns:r="http://schemas.openxmlformats.org/officeDocument/2006/relationships" r:embed="rId562"/>
        <a:stretch>
          <a:fillRect/>
        </a:stretch>
      </xdr:blipFill>
      <xdr:spPr>
        <a:xfrm>
          <a:off x="4393983" y="467298871"/>
          <a:ext cx="1634284" cy="189687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3"/>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4"/>
        <a:stretch>
          <a:fillRect/>
        </a:stretch>
      </xdr:blipFill>
      <xdr:spPr>
        <a:xfrm>
          <a:off x="1032934" y="429085616"/>
          <a:ext cx="507999" cy="650599"/>
        </a:xfrm>
        <a:prstGeom prst="rect">
          <a:avLst/>
        </a:prstGeom>
      </xdr:spPr>
    </xdr:pic>
    <xdr:clientData/>
  </xdr:twoCellAnchor>
  <xdr:twoCellAnchor>
    <xdr:from>
      <xdr:col>1</xdr:col>
      <xdr:colOff>169333</xdr:colOff>
      <xdr:row>669</xdr:row>
      <xdr:rowOff>16933</xdr:rowOff>
    </xdr:from>
    <xdr:to>
      <xdr:col>1</xdr:col>
      <xdr:colOff>636597</xdr:colOff>
      <xdr:row>669</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1"/>
        <a:stretch>
          <a:fillRect/>
        </a:stretch>
      </xdr:blipFill>
      <xdr:spPr>
        <a:xfrm>
          <a:off x="1117600" y="464481333"/>
          <a:ext cx="467264" cy="637752"/>
        </a:xfrm>
        <a:prstGeom prst="rect">
          <a:avLst/>
        </a:prstGeom>
      </xdr:spPr>
    </xdr:pic>
    <xdr:clientData/>
  </xdr:twoCellAnchor>
  <xdr:twoCellAnchor>
    <xdr:from>
      <xdr:col>1</xdr:col>
      <xdr:colOff>135467</xdr:colOff>
      <xdr:row>692</xdr:row>
      <xdr:rowOff>62647</xdr:rowOff>
    </xdr:from>
    <xdr:to>
      <xdr:col>1</xdr:col>
      <xdr:colOff>575733</xdr:colOff>
      <xdr:row>692</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5"/>
        <a:stretch>
          <a:fillRect/>
        </a:stretch>
      </xdr:blipFill>
      <xdr:spPr>
        <a:xfrm>
          <a:off x="1083734" y="480495180"/>
          <a:ext cx="440266" cy="627718"/>
        </a:xfrm>
        <a:prstGeom prst="rect">
          <a:avLst/>
        </a:prstGeom>
      </xdr:spPr>
    </xdr:pic>
    <xdr:clientData/>
  </xdr:twoCellAnchor>
  <xdr:twoCellAnchor editAs="oneCell">
    <xdr:from>
      <xdr:col>1</xdr:col>
      <xdr:colOff>181050</xdr:colOff>
      <xdr:row>743</xdr:row>
      <xdr:rowOff>12700</xdr:rowOff>
    </xdr:from>
    <xdr:to>
      <xdr:col>1</xdr:col>
      <xdr:colOff>702733</xdr:colOff>
      <xdr:row>743</xdr:row>
      <xdr:rowOff>658282</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6"/>
        <a:stretch>
          <a:fillRect/>
        </a:stretch>
      </xdr:blipFill>
      <xdr:spPr>
        <a:xfrm>
          <a:off x="1133550" y="30746700"/>
          <a:ext cx="521683" cy="645582"/>
        </a:xfrm>
        <a:prstGeom prst="rect">
          <a:avLst/>
        </a:prstGeom>
      </xdr:spPr>
    </xdr:pic>
    <xdr:clientData/>
  </xdr:twoCellAnchor>
  <xdr:twoCellAnchor>
    <xdr:from>
      <xdr:col>1</xdr:col>
      <xdr:colOff>152400</xdr:colOff>
      <xdr:row>742</xdr:row>
      <xdr:rowOff>16934</xdr:rowOff>
    </xdr:from>
    <xdr:to>
      <xdr:col>1</xdr:col>
      <xdr:colOff>674083</xdr:colOff>
      <xdr:row>742</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6"/>
        <a:stretch>
          <a:fillRect/>
        </a:stretch>
      </xdr:blipFill>
      <xdr:spPr>
        <a:xfrm>
          <a:off x="1100667" y="515162801"/>
          <a:ext cx="521683" cy="64558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927" totalsRowShown="0" headerRowDxfId="87" dataDxfId="85" headerRowBorderDxfId="86" tableBorderDxfId="84">
  <autoFilter ref="A1:AB927" xr:uid="{2C3F7A77-AA9A-9049-9BD3-D03FDDAB2B95}"/>
  <tableColumns count="28">
    <tableColumn id="28" xr3:uid="{0CDE7E80-246F-9642-A518-1282133B0DD5}" name="Code" dataDxfId="83"/>
    <tableColumn id="1" xr3:uid="{2C453DBF-7AB3-4C4E-AB99-D0695F989E26}" name="Foto" dataDxfId="82"/>
    <tableColumn id="3" xr3:uid="{F2B89EA9-E152-AC45-BAD1-18B8A1A78055}" name="Type" dataDxfId="81"/>
    <tableColumn id="4" xr3:uid="{E079105E-5F52-DC43-8691-683EFDF2D6A8}" name="Category" dataDxfId="80"/>
    <tableColumn id="5" xr3:uid="{DC8749DD-8D68-5641-B45F-3231107C111B}" name="Nombre del artículo" dataDxfId="79"/>
    <tableColumn id="6" xr3:uid="{5ACC1848-DB9A-1D4E-8959-7ACE34F9684E}" name="Talla" dataDxfId="78"/>
    <tableColumn id="7" xr3:uid="{64C559F8-872F-9C40-926B-1FBAD12F046B}" name="Brand" dataDxfId="77"/>
    <tableColumn id="12" xr3:uid="{AC24821D-9AD1-3A46-A2DD-6430B612E786}" name="Precio" dataDxfId="76"/>
    <tableColumn id="13" xr3:uid="{99FED3F8-23A2-7D44-A402-D8E46215D411}" name="Pricing 1" dataDxfId="75">
      <calculatedColumnFormula>U2</calculatedColumnFormula>
    </tableColumn>
    <tableColumn id="15" xr3:uid="{A92ECA4D-AC2B-A744-AA0A-A77850574C37}" name="Entradas" dataDxfId="74"/>
    <tableColumn id="16" xr3:uid="{616B21E5-25FD-B94F-97F9-58B8EDC40DE6}" name="Salidas" dataDxfId="73">
      <calculatedColumnFormula>SUMIFS(VENTAS[Cantidad],VENTAS[Código del producto Vendido],INVENTARIO[[#This Row],[Code]])</calculatedColumnFormula>
    </tableColumn>
    <tableColumn id="17" xr3:uid="{9D7AB1D3-B97D-A245-B71B-95057FAAC447}" name="Stock Actual" dataDxfId="72">
      <calculatedColumnFormula>INVENTARIO[[#This Row],[Entradas]]-INVENTARIO[[#This Row],[Salidas]]</calculatedColumnFormula>
    </tableColumn>
    <tableColumn id="8" xr3:uid="{CD73F642-108F-9C4A-8F93-51BCE0CF89A6}" name="Comisión 10%" dataDxfId="71">
      <calculatedColumnFormula>INVENTARIO[[#This Row],[Pricing 1]]*10%</calculatedColumnFormula>
    </tableColumn>
    <tableColumn id="18" xr3:uid="{C19FC3A5-7F68-BD46-AB51-847A5CF1C420}" name="Costo Unitario (MXN)" dataDxfId="70"/>
    <tableColumn id="19" xr3:uid="{AA7C9989-9B9A-DE41-84B3-E777B0CFFC80}" name="USD -&gt; MXN" dataDxfId="69"/>
    <tableColumn id="20" xr3:uid="{47CEAB57-BA58-3A4E-8836-7547C0A8670B}" name="Costo Unitario (USD)" dataDxfId="68">
      <calculatedColumnFormula>N2/O2</calculatedColumnFormula>
    </tableColumn>
    <tableColumn id="21" xr3:uid="{6044B009-325A-1E48-996D-3795B08AD37D}" name="Peso (g)" dataDxfId="67"/>
    <tableColumn id="22" xr3:uid="{3FE36986-70B1-7045-B79B-1F306E510CCC}" name="Precio Envío Kilogramo (USD)" dataDxfId="66"/>
    <tableColumn id="23" xr3:uid="{8E0BCE09-A215-4E49-9ADF-CC46A3A57580}" name="Costo Envío (USD)" dataDxfId="65" dataCellStyle="Currency">
      <calculatedColumnFormula>Q2*R2/1000</calculatedColumnFormula>
    </tableColumn>
    <tableColumn id="25" xr3:uid="{D2FD5BA1-0777-4446-96AC-0A15858284E3}" name="Costo total" dataDxfId="64" dataCellStyle="Currency">
      <calculatedColumnFormula>(P2+S2)-INVENTARIO[[#This Row],[Comisión 10%]]</calculatedColumnFormula>
    </tableColumn>
    <tableColumn id="26" xr3:uid="{0CF8E044-9EA3-C143-9605-5C9780CD5463}" name="Precio Venta Ideal (x1.5)" dataDxfId="63">
      <calculatedColumnFormula>ROUNDUP(T2,0)</calculatedColumnFormula>
    </tableColumn>
    <tableColumn id="14" xr3:uid="{F696554F-9947-834E-9EAD-4D4726C2FF95}" name="Precio Final" dataDxfId="62"/>
    <tableColumn id="27" xr3:uid="{BC945D69-9F4B-7A40-8582-5050E162AF5D}" name="Ganancia Unitaria" dataDxfId="61">
      <calculatedColumnFormula>INVENTARIO[[#This Row],[Precio Final]]-(INVENTARIO[[#This Row],[Comisión 10%]]+INVENTARIO[[#This Row],[Costo total]])</calculatedColumnFormula>
    </tableColumn>
    <tableColumn id="9" xr3:uid="{1FAF5B63-ACBA-B242-90DB-527D9503C481}" name="Ganancia x Cant Ventas" dataDxfId="60">
      <calculatedColumnFormula>INVENTARIO[[#This Row],[Ganancia Unitaria]]*INVENTARIO[[#This Row],[Salidas]]</calculatedColumnFormula>
    </tableColumn>
    <tableColumn id="2" xr3:uid="{C756BB23-1EDA-C348-A3F9-8A96A71F7019}" name="Detalles de la Compra" dataDxfId="59"/>
    <tableColumn id="11" xr3:uid="{26BCEB9F-AB2B-5E44-9823-BCD18B1CB208}" name="Column1" dataDxfId="58"/>
    <tableColumn id="10" xr3:uid="{87671A5C-EC68-EF4A-9618-6A934F304BAD}" name="Gastos totales" dataDxfId="57">
      <calculatedColumnFormula>INVENTARIO[[#This Row],[Costo total]]*INVENTARIO[[#This Row],[Entradas]]</calculatedColumnFormula>
    </tableColumn>
    <tableColumn id="24" xr3:uid="{A10D49C4-19A5-574A-B9F1-0BFB93A95AD3}" name="Valor Stock Actual" dataDxfId="56">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78" totalsRowShown="0" headerRowDxfId="48">
  <autoFilter ref="A2:L778" xr:uid="{E74EA521-20AF-4144-BFD6-B4CAB243FD5C}">
    <filterColumn colId="0">
      <filters>
        <dateGroupItem year="2024" month="2" dateTimeGrouping="month"/>
      </filters>
    </filterColumn>
  </autoFilter>
  <tableColumns count="12">
    <tableColumn id="10" xr3:uid="{254F3DD0-681F-D044-B8E6-8248EFC4ED42}" name="Fecha" dataDxfId="47"/>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46">
      <calculatedColumnFormula>IFERROR(VLOOKUP(VENTAS[[#This Row],[Código del producto Vendido]],INVENTARIO[],5,FALSE),"-")</calculatedColumnFormula>
    </tableColumn>
    <tableColumn id="5" xr3:uid="{2D8E74F0-BFC9-3345-9C72-753D75E3B370}" name="Cantidad" dataDxfId="45"/>
    <tableColumn id="6" xr3:uid="{36BE525D-D788-A445-9780-12D5093CE733}" name="Precio Venta" dataDxfId="44"/>
    <tableColumn id="9" xr3:uid="{C7149008-C071-C449-8FD5-0D78B763144A}" name="Total" dataDxfId="43">
      <calculatedColumnFormula>VENTAS[[#This Row],[Cantidad]]*VENTAS[[#This Row],[Precio Venta]]</calculatedColumnFormula>
    </tableColumn>
    <tableColumn id="17" xr3:uid="{F982F0FF-F144-0E44-9EA6-4B1C618EBFC1}" name="Comisión 10%" dataDxfId="42">
      <calculatedColumnFormula>IF(VENTAS[[#This Row],[Nombre del Gestor]]&gt;1,  VENTAS[[#This Row],[Total]]*10%, 0)</calculatedColumnFormula>
    </tableColumn>
    <tableColumn id="7" xr3:uid="{8DAE9700-3722-EE49-8126-9BBFB9E8BC1C}" name="Costo" dataDxfId="41">
      <calculatedColumnFormula>IFERROR(VLOOKUP(VENTAS[[#This Row],[Código del producto Vendido]],INVENTARIO[],24,FALSE),"-")</calculatedColumnFormula>
    </tableColumn>
    <tableColumn id="8" xr3:uid="{0AF0F1FD-94AA-9344-8CD7-35AB106FDE9E}" name="Ganancia" dataDxfId="40">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33" dataDxfId="31" headerRowBorderDxfId="32" tableBorderDxfId="30">
  <autoFilter ref="A2:AB547" xr:uid="{14D7506B-EE85-F544-9961-B2BE754DC6E2}"/>
  <tableColumns count="28">
    <tableColumn id="28" xr3:uid="{6924604D-20AE-444E-AB39-213FDBB93805}" name="Code" dataDxfId="29"/>
    <tableColumn id="1" xr3:uid="{67088303-79E9-9A48-BC28-F3B64230F6C3}" name="Foto" dataDxfId="28"/>
    <tableColumn id="3" xr3:uid="{306D90C9-037E-E943-A37B-1A2F624E191C}" name="Type" dataDxfId="27"/>
    <tableColumn id="4" xr3:uid="{AA219E3E-53C1-4649-A48E-E7A0AF1A0FE3}" name="Category" dataDxfId="26"/>
    <tableColumn id="5" xr3:uid="{C0428216-B3C9-4746-8F2B-7CBBC7533BD0}" name="Title" dataDxfId="25"/>
    <tableColumn id="6" xr3:uid="{126BAD91-D1D1-B04F-B68A-43BBB58D797A}" name="Description" dataDxfId="24"/>
    <tableColumn id="7" xr3:uid="{53E103DA-D950-8A4E-ABE3-EF3BF8BDC46B}" name="Brand" dataDxfId="23"/>
    <tableColumn id="8" xr3:uid="{41A50BC1-36FF-4646-B51F-4B8E1A2A0B07}" name="Keywords" dataDxfId="22"/>
    <tableColumn id="9" xr3:uid="{170AA51B-B892-D745-83B4-79A70D944C53}" name="Unit" dataDxfId="21"/>
    <tableColumn id="10" xr3:uid="{F2A6E94D-C36C-B149-AB2E-F97B12E8D29D}" name="Unit Tag" dataDxfId="20"/>
    <tableColumn id="11" xr3:uid="{1B16B37E-C921-CD4C-95D0-FDC3402B70CA}" name="Picture" dataDxfId="19"/>
    <tableColumn id="12" xr3:uid="{46402FEC-3FC5-B94A-BB92-617F98D6457C}" name="Media" dataDxfId="18"/>
    <tableColumn id="13" xr3:uid="{E1169533-A858-2D4F-BB62-61F27FCBED7E}" name="Pricing 1" dataDxfId="17">
      <calculatedColumnFormula>Z3</calculatedColumnFormula>
    </tableColumn>
    <tableColumn id="14" xr3:uid="{9D22A055-7E22-C149-9EF1-F3AD9A0841E5}" name="Pricing Ref 1" dataDxfId="16"/>
    <tableColumn id="15" xr3:uid="{74A6110A-0A09-3E40-8E5C-9764FB41CD73}" name="Entradas" dataDxfId="15"/>
    <tableColumn id="16" xr3:uid="{D3F5D272-2B64-B64B-86E2-8AFD492E442C}" name="Salidas" dataDxfId="14">
      <calculatedColumnFormula>SUMIFS(VENTAS[Cantidad],VENTAS[Código del producto Vendido],INVENTARIO4[[#This Row],[Code]])</calculatedColumnFormula>
    </tableColumn>
    <tableColumn id="17" xr3:uid="{738043F2-EE05-B84A-AA0E-7219D2AEBA15}" name="Stock Actual" dataDxfId="13">
      <calculatedColumnFormula>INVENTARIO4[[#This Row],[Entradas]]-INVENTARIO4[[#This Row],[Salidas]]</calculatedColumnFormula>
    </tableColumn>
    <tableColumn id="18" xr3:uid="{79A569C6-DD9F-BD44-9C31-9B2292B206E7}" name="Costo Unitario (MXN)" dataDxfId="12"/>
    <tableColumn id="19" xr3:uid="{8F6B41AF-DE18-C04C-A82F-331CC46B6B06}" name="USD -&gt; MXN" dataDxfId="11"/>
    <tableColumn id="20" xr3:uid="{BF821352-596F-5C4F-A44A-A6F7D727DAE6}" name="Costo Unitario (USD)" dataDxfId="10">
      <calculatedColumnFormula>R3/S3</calculatedColumnFormula>
    </tableColumn>
    <tableColumn id="21" xr3:uid="{3B9E20DB-F951-D84D-9199-CE37EEF9E14D}" name="Peso (g)" dataDxfId="9"/>
    <tableColumn id="22" xr3:uid="{CC8C3E1F-A1FB-9947-96B6-E0C27CABA4F8}" name="Precio Envío Kilogramo (USD)" dataDxfId="8"/>
    <tableColumn id="23" xr3:uid="{053FDAB1-655B-2C48-AA48-1BA0172BBEB8}" name="Costo Envío (USD)" dataDxfId="7">
      <calculatedColumnFormula>U3*V3/1000</calculatedColumnFormula>
    </tableColumn>
    <tableColumn id="24" xr3:uid="{3E4C3ED2-4A31-2B42-9585-4F9CEEF8901F}" name="Costo Total (USD)" dataDxfId="6">
      <calculatedColumnFormula>T3+W3</calculatedColumnFormula>
    </tableColumn>
    <tableColumn id="25" xr3:uid="{6DE99281-FD17-DB4A-9D85-0DD7F14B4AB4}" name="Precio Venta Ideal" dataDxfId="5">
      <calculatedColumnFormula>T3*1.5+W3</calculatedColumnFormula>
    </tableColumn>
    <tableColumn id="26" xr3:uid="{03E0E835-B8C7-EE45-9FE1-F601486B7810}" name="Precio Venta Final" dataDxfId="4">
      <calculatedColumnFormula>ROUNDUP(Y3,0)</calculatedColumnFormula>
    </tableColumn>
    <tableColumn id="27" xr3:uid="{E703E02D-F252-E441-B95C-5E3D8F3FCD1A}" name="Ganancia" dataDxfId="3">
      <calculatedColumnFormula>Z3-T3-W3</calculatedColumnFormula>
    </tableColumn>
    <tableColumn id="2" xr3:uid="{3A433996-F7EE-4340-9165-CC87B27B9DE4}" name="Column1" dataDxfId="2"/>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1">
  <autoFilter ref="A1:B569" xr:uid="{7D660EA7-BFF4-C541-9EA8-F92EA01E3EDD}"/>
  <tableColumns count="2">
    <tableColumn id="1" xr3:uid="{F5D419F5-826E-7F48-9A5B-D9DB9F06764E}" name="Code"/>
    <tableColumn id="2" xr3:uid="{644F2C43-3800-0640-AB9D-489366D83DB3}" name="Picture" dataDxfId="0">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927"/>
  <sheetViews>
    <sheetView showGridLines="0" tabSelected="1" topLeftCell="A75" zoomScale="109" zoomScaleNormal="130" workbookViewId="0">
      <selection activeCell="I2" sqref="I2:I927"/>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22" style="100" bestFit="1"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2686</v>
      </c>
      <c r="AB1" s="165" t="s">
        <v>2687</v>
      </c>
    </row>
    <row r="2" spans="1:28" ht="55" customHeight="1" x14ac:dyDescent="0.15">
      <c r="A2" s="43" t="s">
        <v>1347</v>
      </c>
      <c r="B2" s="169"/>
      <c r="C2" s="170" t="s">
        <v>12</v>
      </c>
      <c r="D2" s="83" t="s">
        <v>2733</v>
      </c>
      <c r="E2" s="83" t="s">
        <v>2436</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customHeight="1" x14ac:dyDescent="0.15">
      <c r="A3" s="42" t="s">
        <v>1348</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2435</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2659</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2434</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2660</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2696</v>
      </c>
      <c r="E24" s="83" t="s">
        <v>2660</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415</v>
      </c>
      <c r="E26" s="83" t="s">
        <v>2666</v>
      </c>
      <c r="F26" s="83" t="s">
        <v>2414</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2660</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415</v>
      </c>
      <c r="E37" s="78" t="s">
        <v>2666</v>
      </c>
      <c r="F37" s="78" t="s">
        <v>2394</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2696</v>
      </c>
      <c r="E39" s="78" t="s">
        <v>2661</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2317</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2734</v>
      </c>
      <c r="E49" s="78" t="s">
        <v>2415</v>
      </c>
      <c r="F49" s="78" t="s">
        <v>2319</v>
      </c>
      <c r="G49" s="78" t="s">
        <v>164</v>
      </c>
      <c r="H49" s="175">
        <f>INVENTARIO[[#This Row],[Precio Final]]</f>
        <v>18</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1.8</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6">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customHeight="1" x14ac:dyDescent="0.15">
      <c r="A50" s="43" t="s">
        <v>1372</v>
      </c>
      <c r="B50" s="169"/>
      <c r="C50" s="170" t="s">
        <v>12</v>
      </c>
      <c r="D50" s="83" t="s">
        <v>2734</v>
      </c>
      <c r="E50" s="83" t="s">
        <v>2416</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2321</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2734</v>
      </c>
      <c r="E52" s="83" t="s">
        <v>2417</v>
      </c>
      <c r="F52" s="83" t="s">
        <v>2673</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2734</v>
      </c>
      <c r="E53" s="78" t="s">
        <v>2417</v>
      </c>
      <c r="F53" s="78" t="s">
        <v>2322</v>
      </c>
      <c r="G53" s="78" t="s">
        <v>164</v>
      </c>
      <c r="H53" s="175">
        <f>INVENTARIO[[#This Row],[Precio Final]]</f>
        <v>18</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1.8</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6">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2734</v>
      </c>
      <c r="E54" s="83" t="s">
        <v>2433</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2734</v>
      </c>
      <c r="E55" s="78" t="s">
        <v>2432</v>
      </c>
      <c r="F55" s="78" t="s">
        <v>2323</v>
      </c>
      <c r="G55" s="78" t="s">
        <v>164</v>
      </c>
      <c r="H55" s="175">
        <f>INVENTARIO[[#This Row],[Precio Final]]</f>
        <v>18</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1.8</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6">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2330</v>
      </c>
      <c r="E56" s="83" t="s">
        <v>2418</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2734</v>
      </c>
      <c r="E61" s="78" t="s">
        <v>2419</v>
      </c>
      <c r="F61" s="78" t="s">
        <v>2319</v>
      </c>
      <c r="G61" s="78" t="s">
        <v>164</v>
      </c>
      <c r="H61" s="175">
        <f>INVENTARIO[[#This Row],[Precio Final]]</f>
        <v>18</v>
      </c>
      <c r="I61" s="78">
        <f t="shared" si="0"/>
        <v>17.32</v>
      </c>
      <c r="J61" s="78">
        <v>1</v>
      </c>
      <c r="K61" s="110">
        <f>SUMIFS(VENTAS[Cantidad],VENTAS[Código del producto Vendido],INVENTARIO[[#This Row],[Code]])</f>
        <v>0</v>
      </c>
      <c r="L61" s="120">
        <f>INVENTARIO[[#This Row],[Entradas]]-INVENTARIO[[#This Row],[Salidas]]</f>
        <v>1</v>
      </c>
      <c r="M61" s="175">
        <f>INVENTARIO[[#This Row],[Precio Final]]*10%</f>
        <v>1.8</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6">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2662</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c r="AA62" s="43">
        <f>INVENTARIO[[#This Row],[Costo total]]*INVENTARIO[[#This Row],[Entradas]]</f>
        <v>12.742777777777778</v>
      </c>
      <c r="AB62" s="172">
        <f>INVENTARIO[[#This Row],[Stock Actual]]*INVENTARIO[[#This Row],[Costo total]]</f>
        <v>12.742777777777778</v>
      </c>
    </row>
    <row r="63" spans="1:28" ht="55" customHeight="1" x14ac:dyDescent="0.15">
      <c r="A63" s="42" t="s">
        <v>1383</v>
      </c>
      <c r="B63" s="173"/>
      <c r="C63" s="174" t="s">
        <v>12</v>
      </c>
      <c r="D63" s="78" t="s">
        <v>1107</v>
      </c>
      <c r="E63" s="78" t="s">
        <v>2420</v>
      </c>
      <c r="F63" s="78" t="s">
        <v>2321</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2684</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2684</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2684</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2684</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2684</v>
      </c>
      <c r="E73" s="78" t="s">
        <v>762</v>
      </c>
      <c r="F73" s="78" t="s">
        <v>2669</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2684</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2330</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2330</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2735</v>
      </c>
      <c r="E78" s="83" t="s">
        <v>2421</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2736</v>
      </c>
      <c r="E79" s="78" t="s">
        <v>2421</v>
      </c>
      <c r="F79" s="78" t="s">
        <v>698</v>
      </c>
      <c r="G79" s="78" t="s">
        <v>164</v>
      </c>
      <c r="H79" s="175">
        <f>INVENTARIO[[#This Row],[Precio Final]]</f>
        <v>12</v>
      </c>
      <c r="I79" s="78">
        <f t="shared" si="2"/>
        <v>10.91</v>
      </c>
      <c r="J79" s="78">
        <v>1</v>
      </c>
      <c r="K79" s="110">
        <f>SUMIFS(VENTAS[Cantidad],VENTAS[Código del producto Vendido],INVENTARIO[[#This Row],[Code]])</f>
        <v>0</v>
      </c>
      <c r="L79" s="120">
        <f>INVENTARIO[[#This Row],[Entradas]]-INVENTARIO[[#This Row],[Salidas]]</f>
        <v>1</v>
      </c>
      <c r="M79" s="175">
        <f>INVENTARIO[[#This Row],[Precio Final]]*10%</f>
        <v>1.2000000000000002</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6">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2737</v>
      </c>
      <c r="E81" s="78" t="s">
        <v>2431</v>
      </c>
      <c r="F81" s="78" t="s">
        <v>698</v>
      </c>
      <c r="G81" s="78" t="s">
        <v>164</v>
      </c>
      <c r="H81" s="175">
        <f>INVENTARIO[[#This Row],[Precio Final]]</f>
        <v>18</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1.8</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6">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2430</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2430</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2698</v>
      </c>
      <c r="E85" s="78" t="s">
        <v>2430</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customHeight="1" x14ac:dyDescent="0.15">
      <c r="A86" s="43" t="s">
        <v>1400</v>
      </c>
      <c r="B86" s="169"/>
      <c r="C86" s="170" t="s">
        <v>12</v>
      </c>
      <c r="D86" s="83" t="s">
        <v>2738</v>
      </c>
      <c r="E86" s="83" t="s">
        <v>2429</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2738</v>
      </c>
      <c r="E87" s="78" t="s">
        <v>2429</v>
      </c>
      <c r="F87" s="78" t="s">
        <v>692</v>
      </c>
      <c r="G87" s="78" t="s">
        <v>164</v>
      </c>
      <c r="H87" s="175">
        <f>INVENTARIO[[#This Row],[Precio Final]]</f>
        <v>25</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2.5</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6">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2684</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2330</v>
      </c>
      <c r="E92" s="83" t="s">
        <v>2428</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2330</v>
      </c>
      <c r="E93" s="78" t="s">
        <v>791</v>
      </c>
      <c r="F93" s="78" t="s">
        <v>2367</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2684</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2684</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2684</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2684</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2699</v>
      </c>
      <c r="E103" s="78" t="s">
        <v>2422</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1228</v>
      </c>
      <c r="Z103" s="20"/>
      <c r="AA103" s="20">
        <f>INVENTARIO[[#This Row],[Costo total]]*INVENTARIO[[#This Row],[Entradas]]</f>
        <v>8.0422222222222217</v>
      </c>
      <c r="AB103" s="172">
        <f>INVENTARIO[[#This Row],[Stock Actual]]*INVENTARIO[[#This Row],[Costo total]]</f>
        <v>8.0422222222222217</v>
      </c>
    </row>
    <row r="104" spans="1:28" ht="55"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2427</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2684</v>
      </c>
      <c r="E107" s="78" t="s">
        <v>762</v>
      </c>
      <c r="F107" s="78" t="s">
        <v>2374</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2684</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2684</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2684</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2684</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2684</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1228</v>
      </c>
      <c r="Z113" s="20"/>
      <c r="AA113" s="20">
        <f>INVENTARIO[[#This Row],[Costo total]]*INVENTARIO[[#This Row],[Entradas]]</f>
        <v>17.915555555555557</v>
      </c>
      <c r="AB113" s="172">
        <f>INVENTARIO[[#This Row],[Stock Actual]]*INVENTARIO[[#This Row],[Costo total]]</f>
        <v>0</v>
      </c>
    </row>
    <row r="114" spans="1:28" ht="55"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2738</v>
      </c>
      <c r="E116" s="83" t="s">
        <v>2423</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2737</v>
      </c>
      <c r="E118" s="83" t="s">
        <v>2423</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2735</v>
      </c>
      <c r="E120" s="83" t="s">
        <v>2424</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2684</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2739</v>
      </c>
      <c r="E122" s="83" t="s">
        <v>2426</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2425</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2684</v>
      </c>
      <c r="E127" s="78" t="s">
        <v>2437</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2741</v>
      </c>
      <c r="E129" s="78" t="s">
        <v>872</v>
      </c>
      <c r="F129" s="78" t="s">
        <v>695</v>
      </c>
      <c r="G129" s="78" t="s">
        <v>164</v>
      </c>
      <c r="H129" s="175">
        <f>INVENTARIO[[#This Row],[Precio Final]]</f>
        <v>25</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2.5</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6">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2739</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2738</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2737</v>
      </c>
      <c r="E137" s="78" t="s">
        <v>2438</v>
      </c>
      <c r="F137" s="78" t="s">
        <v>698</v>
      </c>
      <c r="G137" s="78" t="s">
        <v>164</v>
      </c>
      <c r="H137" s="175">
        <f>INVENTARIO[[#This Row],[Precio Final]]</f>
        <v>25</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2.5</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6">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2738</v>
      </c>
      <c r="E138" s="83" t="s">
        <v>2438</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2739</v>
      </c>
      <c r="E139" s="78" t="s">
        <v>2439</v>
      </c>
      <c r="F139" s="78" t="s">
        <v>692</v>
      </c>
      <c r="G139" s="78" t="s">
        <v>164</v>
      </c>
      <c r="H139" s="175">
        <f>INVENTARIO[[#This Row],[Precio Final]]</f>
        <v>28</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2.8000000000000003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6">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2330</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2739</v>
      </c>
      <c r="E142" s="83" t="s">
        <v>2440</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2738</v>
      </c>
      <c r="E146" s="83" t="s">
        <v>2441</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2742</v>
      </c>
      <c r="E153" s="78" t="s">
        <v>883</v>
      </c>
      <c r="F153" s="78" t="s">
        <v>692</v>
      </c>
      <c r="G153" s="78" t="s">
        <v>164</v>
      </c>
      <c r="H153" s="175">
        <f>INVENTARIO[[#This Row],[Precio Final]]</f>
        <v>8</v>
      </c>
      <c r="I153" s="78">
        <f t="shared" si="6"/>
        <v>7.15</v>
      </c>
      <c r="J153" s="78">
        <v>2</v>
      </c>
      <c r="K153" s="110">
        <f>SUMIFS(VENTAS[Cantidad],VENTAS[Código del producto Vendido],INVENTARIO[[#This Row],[Code]])</f>
        <v>0</v>
      </c>
      <c r="L153" s="120">
        <f>INVENTARIO[[#This Row],[Entradas]]-INVENTARIO[[#This Row],[Salidas]]</f>
        <v>2</v>
      </c>
      <c r="M153" s="175">
        <f>INVENTARIO[[#This Row],[Precio Final]]*10%</f>
        <v>0.8</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6">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2738</v>
      </c>
      <c r="E154" s="83" t="s">
        <v>2442</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2443</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2444</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2330</v>
      </c>
      <c r="E161" s="78" t="s">
        <v>2361</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2445</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2738</v>
      </c>
      <c r="E171" s="78" t="s">
        <v>2446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2371</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2447</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2698</v>
      </c>
      <c r="E181" s="78" t="s">
        <v>2448</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c r="AA181" s="20">
        <f>INVENTARIO[[#This Row],[Costo total]]*INVENTARIO[[#This Row],[Entradas]]</f>
        <v>12.570555555555554</v>
      </c>
      <c r="AB181" s="172">
        <f>INVENTARIO[[#This Row],[Stock Actual]]*INVENTARIO[[#This Row],[Costo total]]</f>
        <v>12.570555555555554</v>
      </c>
    </row>
    <row r="182" spans="1:28" ht="55"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415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415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2449</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c r="AA195" s="20">
        <f>INVENTARIO[[#This Row],[Costo total]]*INVENTARIO[[#This Row],[Entradas]]</f>
        <v>14.702222222222222</v>
      </c>
      <c r="AB195" s="172">
        <f>INVENTARIO[[#This Row],[Stock Actual]]*INVENTARIO[[#This Row],[Costo total]]</f>
        <v>14.702222222222222</v>
      </c>
    </row>
    <row r="196" spans="1:28" ht="55"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2684</v>
      </c>
      <c r="E199" s="78" t="s">
        <v>2450</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2684</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2684</v>
      </c>
      <c r="E203" s="78" t="s">
        <v>1247</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2330</v>
      </c>
      <c r="E205" s="78" t="s">
        <v>1248</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2451</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2451</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2698</v>
      </c>
      <c r="E218" s="83" t="s">
        <v>2452</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2452</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2453</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2371</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c r="AA223" s="20">
        <f>INVENTARIO[[#This Row],[Costo total]]*INVENTARIO[[#This Row],[Entradas]]</f>
        <v>12.675555555555555</v>
      </c>
      <c r="AB223" s="172">
        <f>INVENTARIO[[#This Row],[Stock Actual]]*INVENTARIO[[#This Row],[Costo total]]</f>
        <v>6.3377777777777773</v>
      </c>
    </row>
    <row r="224" spans="1:28" ht="55"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415</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192</v>
      </c>
      <c r="E227" s="78" t="s">
        <v>2454</v>
      </c>
      <c r="F227" s="78" t="s">
        <v>2371</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415</v>
      </c>
      <c r="E229" s="78" t="s">
        <v>2455</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2698</v>
      </c>
      <c r="E232" s="83" t="s">
        <v>2448</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customHeight="1" x14ac:dyDescent="0.15">
      <c r="A233" s="42" t="s">
        <v>1504</v>
      </c>
      <c r="B233" s="173"/>
      <c r="C233" s="174" t="s">
        <v>12</v>
      </c>
      <c r="D233" s="78" t="s">
        <v>50</v>
      </c>
      <c r="E233" s="78" t="s">
        <v>2448</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2700</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415</v>
      </c>
      <c r="E238" s="83" t="s">
        <v>2456</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208</v>
      </c>
      <c r="E243" s="78" t="s">
        <v>2457</v>
      </c>
      <c r="F243" s="78" t="s">
        <v>2327</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83" t="s">
        <v>208</v>
      </c>
      <c r="E244" s="83" t="s">
        <v>2458</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208</v>
      </c>
      <c r="E245" s="78" t="s">
        <v>916</v>
      </c>
      <c r="F245" s="78" t="s">
        <v>2327</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2459</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2684</v>
      </c>
      <c r="E251" s="78" t="s">
        <v>1253</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2330</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2330</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215</v>
      </c>
      <c r="E256" s="83" t="s">
        <v>2460</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2461</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2684</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2684</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2684</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c r="AA268" s="43">
        <f>INVENTARIO[[#This Row],[Costo total]]*INVENTARIO[[#This Row],[Entradas]]</f>
        <v>15.080000000000002</v>
      </c>
      <c r="AB268" s="172">
        <f>INVENTARIO[[#This Row],[Stock Actual]]*INVENTARIO[[#This Row],[Costo total]]</f>
        <v>0</v>
      </c>
    </row>
    <row r="269" spans="1:28" ht="55" customHeight="1" x14ac:dyDescent="0.15">
      <c r="A269" s="42" t="s">
        <v>315</v>
      </c>
      <c r="B269" s="173"/>
      <c r="C269" s="174" t="s">
        <v>12</v>
      </c>
      <c r="D269" s="78" t="s">
        <v>2684</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2684</v>
      </c>
      <c r="E270" s="83" t="s">
        <v>2462</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2684</v>
      </c>
      <c r="E271" s="78" t="s">
        <v>2462</v>
      </c>
      <c r="F271" s="78" t="s">
        <v>2375</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2684</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2684</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2684</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2684</v>
      </c>
      <c r="E275" s="78" t="s">
        <v>2462</v>
      </c>
      <c r="F275" s="78" t="s">
        <v>2376</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2684</v>
      </c>
      <c r="E276" s="83" t="s">
        <v>2462</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2684</v>
      </c>
      <c r="E277" s="78" t="s">
        <v>2462</v>
      </c>
      <c r="F277" s="78" t="s">
        <v>2378</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2684</v>
      </c>
      <c r="E278" s="83" t="s">
        <v>2463</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2684</v>
      </c>
      <c r="E279" s="78" t="s">
        <v>2463</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2684</v>
      </c>
      <c r="E280" s="83" t="s">
        <v>2463</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c r="AA280" s="43">
        <f>INVENTARIO[[#This Row],[Costo total]]*INVENTARIO[[#This Row],[Entradas]]</f>
        <v>16.704999999999998</v>
      </c>
      <c r="AB280" s="172">
        <f>INVENTARIO[[#This Row],[Stock Actual]]*INVENTARIO[[#This Row],[Costo total]]</f>
        <v>5.5683333333333334</v>
      </c>
    </row>
    <row r="281" spans="1:28" ht="55" customHeight="1" x14ac:dyDescent="0.15">
      <c r="A281" s="42" t="s">
        <v>1533</v>
      </c>
      <c r="B281" s="173"/>
      <c r="C281" s="174" t="s">
        <v>12</v>
      </c>
      <c r="D281" s="78" t="s">
        <v>50</v>
      </c>
      <c r="E281" s="78" t="s">
        <v>2464</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2464</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2464</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2684</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c r="AA285" s="20">
        <f>INVENTARIO[[#This Row],[Costo total]]*INVENTARIO[[#This Row],[Entradas]]</f>
        <v>28.675000000000001</v>
      </c>
      <c r="AB285" s="172">
        <f>INVENTARIO[[#This Row],[Stock Actual]]*INVENTARIO[[#This Row],[Costo total]]</f>
        <v>22.94</v>
      </c>
    </row>
    <row r="286" spans="1:28"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2684</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2684</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2726</v>
      </c>
      <c r="E290" s="83" t="s">
        <v>2465</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2466</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c r="AA295" s="20">
        <f>INVENTARIO[[#This Row],[Costo total]]*INVENTARIO[[#This Row],[Entradas]]</f>
        <v>32.166666666666664</v>
      </c>
      <c r="AB295" s="172">
        <f>INVENTARIO[[#This Row],[Stock Actual]]*INVENTARIO[[#This Row],[Costo total]]</f>
        <v>0</v>
      </c>
    </row>
    <row r="296" spans="1:28" ht="55" customHeight="1" x14ac:dyDescent="0.15">
      <c r="A296" s="43" t="s">
        <v>1542</v>
      </c>
      <c r="B296" s="169"/>
      <c r="C296" s="170" t="s">
        <v>12</v>
      </c>
      <c r="D296" s="83" t="s">
        <v>50</v>
      </c>
      <c r="E296" s="83" t="s">
        <v>2467</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c r="AA303" s="20">
        <f>INVENTARIO[[#This Row],[Costo total]]*INVENTARIO[[#This Row],[Entradas]]</f>
        <v>42.888888888888886</v>
      </c>
      <c r="AB303" s="172">
        <f>INVENTARIO[[#This Row],[Stock Actual]]*INVENTARIO[[#This Row],[Costo total]]</f>
        <v>10.722222222222221</v>
      </c>
    </row>
    <row r="304" spans="1:28" ht="55"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2698</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2684</v>
      </c>
      <c r="E315" s="78" t="s">
        <v>2373</v>
      </c>
      <c r="F315" s="78" t="s">
        <v>2394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2684</v>
      </c>
      <c r="E316" s="83" t="s">
        <v>2373</v>
      </c>
      <c r="F316" s="83" t="s">
        <v>2468</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2684</v>
      </c>
      <c r="E317" s="78" t="s">
        <v>2373</v>
      </c>
      <c r="F317" s="78" t="s">
        <v>2379</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2684</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2684</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2684</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2684</v>
      </c>
      <c r="E321" s="78" t="s">
        <v>2373</v>
      </c>
      <c r="F321" s="78" t="s">
        <v>2380</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2699</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2684</v>
      </c>
      <c r="E324" s="83" t="s">
        <v>2469</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2699</v>
      </c>
      <c r="E325" s="78" t="s">
        <v>2469</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2684</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c r="AA328" s="43">
        <f>INVENTARIO[[#This Row],[Costo total]]*INVENTARIO[[#This Row],[Entradas]]</f>
        <v>5.2683333333333335</v>
      </c>
      <c r="AB328" s="172">
        <f>INVENTARIO[[#This Row],[Stock Actual]]*INVENTARIO[[#This Row],[Costo total]]</f>
        <v>0</v>
      </c>
    </row>
    <row r="329" spans="1:28" ht="55" customHeight="1" x14ac:dyDescent="0.15">
      <c r="A329" s="42" t="s">
        <v>1559</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2330</v>
      </c>
      <c r="E330" s="83" t="s">
        <v>2470</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2471</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2472</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2684</v>
      </c>
      <c r="E337" s="78" t="s">
        <v>2473</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2684</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2331</v>
      </c>
      <c r="E339" s="78" t="s">
        <v>2362</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2684</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2684</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2474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2474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2601</v>
      </c>
      <c r="E354" s="83" t="s">
        <v>2658</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2601</v>
      </c>
      <c r="E355" s="78" t="s">
        <v>2475</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2601</v>
      </c>
      <c r="E356" s="83" t="s">
        <v>2476</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2730</v>
      </c>
      <c r="E357" s="78" t="s">
        <v>2477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2730</v>
      </c>
      <c r="E361" s="78" t="s">
        <v>2478</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2730</v>
      </c>
      <c r="E362" s="83" t="s">
        <v>2478</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2730</v>
      </c>
      <c r="E363" s="78" t="s">
        <v>2478</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2731</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1</v>
      </c>
      <c r="L365" s="120">
        <f>INVENTARIO[[#This Row],[Entradas]]-INVENTARIO[[#This Row],[Salidas]]</f>
        <v>0</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2730</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customHeight="1" x14ac:dyDescent="0.15">
      <c r="A369" s="42" t="s">
        <v>1593</v>
      </c>
      <c r="B369" s="173"/>
      <c r="C369" s="174" t="s">
        <v>12</v>
      </c>
      <c r="D369" s="78" t="s">
        <v>52</v>
      </c>
      <c r="E369" s="78" t="s">
        <v>2479</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52</v>
      </c>
      <c r="E370" s="83" t="s">
        <v>2480</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52</v>
      </c>
      <c r="E371" s="78" t="s">
        <v>2480</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52</v>
      </c>
      <c r="E372" s="83" t="s">
        <v>2481</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52</v>
      </c>
      <c r="E373" s="78" t="s">
        <v>1286</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2482</v>
      </c>
      <c r="F375" s="78" t="s">
        <v>2327</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c r="AA375" s="20">
        <f>INVENTARIO[[#This Row],[Costo total]]*INVENTARIO[[#This Row],[Entradas]]</f>
        <v>23.111111111111111</v>
      </c>
      <c r="AB375" s="172">
        <f>INVENTARIO[[#This Row],[Stock Actual]]*INVENTARIO[[#This Row],[Costo total]]</f>
        <v>23.111111111111111</v>
      </c>
    </row>
    <row r="376" spans="1:28" ht="55"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2330</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c r="AA377" s="20">
        <f>INVENTARIO[[#This Row],[Costo total]]*INVENTARIO[[#This Row],[Entradas]]</f>
        <v>27</v>
      </c>
      <c r="AB377" s="172">
        <f>INVENTARIO[[#This Row],[Stock Actual]]*INVENTARIO[[#This Row],[Costo total]]</f>
        <v>0</v>
      </c>
    </row>
    <row r="378" spans="1:28" ht="55"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2733</v>
      </c>
      <c r="E380" s="83" t="s">
        <v>2483</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2735</v>
      </c>
      <c r="E381" s="78" t="s">
        <v>2363</v>
      </c>
      <c r="F381" s="78" t="s">
        <v>692</v>
      </c>
      <c r="G381" s="78" t="s">
        <v>164</v>
      </c>
      <c r="H381" s="175">
        <f>INVENTARIO[[#This Row],[Precio Final]]</f>
        <v>15</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1.5</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6">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2738</v>
      </c>
      <c r="E382" s="83" t="s">
        <v>2484</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415</v>
      </c>
      <c r="E385" s="78" t="s">
        <v>2665</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2737</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52</v>
      </c>
      <c r="E387" s="78" t="s">
        <v>813</v>
      </c>
      <c r="F387" s="78" t="s">
        <v>695</v>
      </c>
      <c r="G387" s="78" t="s">
        <v>164</v>
      </c>
      <c r="H387" s="175">
        <f>INVENTARIO[[#This Row],[Precio Final]]</f>
        <v>10</v>
      </c>
      <c r="I387" s="78">
        <f t="shared" si="36"/>
        <v>9.3333333333333339</v>
      </c>
      <c r="J387" s="78">
        <v>1</v>
      </c>
      <c r="K387" s="110">
        <v>1</v>
      </c>
      <c r="L387" s="120">
        <f>INVENTARIO[[#This Row],[Entradas]]-INVENTARIO[[#This Row],[Salidas]]</f>
        <v>0</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3.7777777777777777</v>
      </c>
      <c r="Y387" s="42"/>
      <c r="Z387" s="20"/>
      <c r="AA387" s="20">
        <f>INVENTARIO[[#This Row],[Costo total]]*INVENTARIO[[#This Row],[Entradas]]</f>
        <v>6.2222222222222223</v>
      </c>
      <c r="AB387" s="172">
        <f>INVENTARIO[[#This Row],[Stock Actual]]*INVENTARIO[[#This Row],[Costo total]]</f>
        <v>0</v>
      </c>
    </row>
    <row r="388" spans="1:28" ht="55" customHeight="1" x14ac:dyDescent="0.15">
      <c r="A388" s="43" t="s">
        <v>1611</v>
      </c>
      <c r="B388" s="169"/>
      <c r="C388" s="170" t="s">
        <v>12</v>
      </c>
      <c r="D388" s="83" t="s">
        <v>2744</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52</v>
      </c>
      <c r="E389" s="78" t="s">
        <v>815</v>
      </c>
      <c r="F389" s="78" t="s">
        <v>695</v>
      </c>
      <c r="G389" s="78" t="s">
        <v>164</v>
      </c>
      <c r="H389" s="175">
        <f>INVENTARIO[[#This Row],[Precio Final]]</f>
        <v>14</v>
      </c>
      <c r="I389" s="78">
        <f t="shared" si="36"/>
        <v>12</v>
      </c>
      <c r="J389" s="78">
        <v>1</v>
      </c>
      <c r="K389" s="110">
        <v>1</v>
      </c>
      <c r="L389" s="120">
        <f>INVENTARIO[[#This Row],[Entradas]]-INVENTARIO[[#This Row],[Salidas]]</f>
        <v>0</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6</v>
      </c>
      <c r="Y389" s="42"/>
      <c r="Z389" s="20"/>
      <c r="AA389" s="20">
        <f>INVENTARIO[[#This Row],[Costo total]]*INVENTARIO[[#This Row],[Entradas]]</f>
        <v>8</v>
      </c>
      <c r="AB389" s="172">
        <f>INVENTARIO[[#This Row],[Stock Actual]]*INVENTARIO[[#This Row],[Costo total]]</f>
        <v>0</v>
      </c>
    </row>
    <row r="390" spans="1:28" ht="55" customHeight="1" x14ac:dyDescent="0.15">
      <c r="A390" s="43" t="s">
        <v>1614</v>
      </c>
      <c r="B390" s="169"/>
      <c r="C390" s="170" t="s">
        <v>12</v>
      </c>
      <c r="D390" s="83" t="s">
        <v>2743</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customHeight="1" x14ac:dyDescent="0.15">
      <c r="A392" s="43" t="s">
        <v>1615</v>
      </c>
      <c r="B392" s="169"/>
      <c r="C392" s="170" t="s">
        <v>12</v>
      </c>
      <c r="D392" s="83" t="s">
        <v>2696</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customHeight="1" x14ac:dyDescent="0.15">
      <c r="A393" s="42" t="s">
        <v>1616</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customHeight="1" x14ac:dyDescent="0.15">
      <c r="A394" s="43" t="s">
        <v>1617</v>
      </c>
      <c r="B394" s="169"/>
      <c r="C394" s="170" t="s">
        <v>12</v>
      </c>
      <c r="D394" s="83" t="s">
        <v>2738</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2485</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2697</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2701</v>
      </c>
      <c r="E406" s="83" t="s">
        <v>669</v>
      </c>
      <c r="F406" s="83" t="s">
        <v>2327</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50</v>
      </c>
      <c r="E408" s="83" t="s">
        <v>2486</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2487</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2696</v>
      </c>
      <c r="E412" s="83" t="s">
        <v>2488</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customHeight="1" x14ac:dyDescent="0.15">
      <c r="A414" s="43" t="s">
        <v>1636</v>
      </c>
      <c r="B414" s="169"/>
      <c r="C414" s="170" t="s">
        <v>12</v>
      </c>
      <c r="D414" s="83" t="s">
        <v>1209</v>
      </c>
      <c r="E414" s="83" t="s">
        <v>2489</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c r="AA414" s="43">
        <f>INVENTARIO[[#This Row],[Costo total]]*INVENTARIO[[#This Row],[Entradas]]</f>
        <v>20.222222222222221</v>
      </c>
      <c r="AB414" s="172">
        <f>INVENTARIO[[#This Row],[Stock Actual]]*INVENTARIO[[#This Row],[Costo total]]</f>
        <v>0</v>
      </c>
    </row>
    <row r="415" spans="1:28" ht="55" customHeight="1" x14ac:dyDescent="0.15">
      <c r="A415" s="42" t="s">
        <v>1770</v>
      </c>
      <c r="B415" s="173"/>
      <c r="C415" s="174" t="s">
        <v>12</v>
      </c>
      <c r="D415" s="78" t="s">
        <v>2601</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c r="AA415" s="20">
        <f>INVENTARIO[[#This Row],[Costo total]]*INVENTARIO[[#This Row],[Entradas]]</f>
        <v>33.944444444444443</v>
      </c>
      <c r="AB415" s="172">
        <f>INVENTARIO[[#This Row],[Stock Actual]]*INVENTARIO[[#This Row],[Costo total]]</f>
        <v>0</v>
      </c>
    </row>
    <row r="416" spans="1:28" ht="55" customHeight="1" x14ac:dyDescent="0.15">
      <c r="A416" s="43" t="s">
        <v>1769</v>
      </c>
      <c r="B416" s="169"/>
      <c r="C416" s="170" t="s">
        <v>12</v>
      </c>
      <c r="D416" s="83" t="s">
        <v>215</v>
      </c>
      <c r="E416" s="83" t="s">
        <v>2664</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c r="AA416" s="43">
        <f>INVENTARIO[[#This Row],[Costo total]]*INVENTARIO[[#This Row],[Entradas]]</f>
        <v>32.111111111111114</v>
      </c>
      <c r="AB416" s="172">
        <f>INVENTARIO[[#This Row],[Stock Actual]]*INVENTARIO[[#This Row],[Costo total]]</f>
        <v>0</v>
      </c>
    </row>
    <row r="417" spans="1:28" ht="55" customHeight="1" x14ac:dyDescent="0.15">
      <c r="A417" s="42" t="s">
        <v>1768</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c r="AA417" s="20">
        <f>INVENTARIO[[#This Row],[Costo total]]*INVENTARIO[[#This Row],[Entradas]]</f>
        <v>14.844444444444445</v>
      </c>
      <c r="AB417" s="172">
        <f>INVENTARIO[[#This Row],[Stock Actual]]*INVENTARIO[[#This Row],[Costo total]]</f>
        <v>0</v>
      </c>
    </row>
    <row r="418" spans="1:28" ht="55" customHeight="1" x14ac:dyDescent="0.15">
      <c r="A418" s="43" t="s">
        <v>1637</v>
      </c>
      <c r="B418" s="169"/>
      <c r="C418" s="170" t="s">
        <v>12</v>
      </c>
      <c r="D418" s="83" t="s">
        <v>253</v>
      </c>
      <c r="E418" s="83" t="s">
        <v>2490</v>
      </c>
      <c r="F418" s="83" t="s">
        <v>2663</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c r="AA418" s="43">
        <f>INVENTARIO[[#This Row],[Costo total]]*INVENTARIO[[#This Row],[Entradas]]</f>
        <v>14.844444444444445</v>
      </c>
      <c r="AB418" s="172">
        <f>INVENTARIO[[#This Row],[Stock Actual]]*INVENTARIO[[#This Row],[Costo total]]</f>
        <v>11.133333333333333</v>
      </c>
    </row>
    <row r="419" spans="1:28" ht="55" customHeight="1" x14ac:dyDescent="0.15">
      <c r="A419" s="42" t="s">
        <v>1638</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c r="AA419" s="20">
        <f>INVENTARIO[[#This Row],[Costo total]]*INVENTARIO[[#This Row],[Entradas]]</f>
        <v>9.9722222222222214</v>
      </c>
      <c r="AB419" s="172">
        <f>INVENTARIO[[#This Row],[Stock Actual]]*INVENTARIO[[#This Row],[Costo total]]</f>
        <v>3.9888888888888889</v>
      </c>
    </row>
    <row r="420" spans="1:28" ht="55" customHeight="1" x14ac:dyDescent="0.15">
      <c r="A420" s="43" t="s">
        <v>1639</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c r="AA420" s="43">
        <f>INVENTARIO[[#This Row],[Costo total]]*INVENTARIO[[#This Row],[Entradas]]</f>
        <v>0</v>
      </c>
      <c r="AB420" s="172">
        <f>INVENTARIO[[#This Row],[Stock Actual]]*INVENTARIO[[#This Row],[Costo total]]</f>
        <v>0</v>
      </c>
    </row>
    <row r="421" spans="1:28" ht="55" customHeight="1" x14ac:dyDescent="0.15">
      <c r="A421" s="42" t="s">
        <v>1640</v>
      </c>
      <c r="B421" s="173"/>
      <c r="C421" s="174" t="s">
        <v>12</v>
      </c>
      <c r="D421" s="78" t="s">
        <v>2330</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c r="AA421" s="20">
        <f>INVENTARIO[[#This Row],[Costo total]]*INVENTARIO[[#This Row],[Entradas]]</f>
        <v>3.8222222222222224</v>
      </c>
      <c r="AB421" s="172">
        <f>INVENTARIO[[#This Row],[Stock Actual]]*INVENTARIO[[#This Row],[Costo total]]</f>
        <v>0</v>
      </c>
    </row>
    <row r="422" spans="1:28" ht="55" customHeight="1" x14ac:dyDescent="0.15">
      <c r="A422" s="43" t="s">
        <v>1641</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c r="AA422" s="43">
        <f>INVENTARIO[[#This Row],[Costo total]]*INVENTARIO[[#This Row],[Entradas]]</f>
        <v>9.9722222222222214</v>
      </c>
      <c r="AB422" s="172">
        <f>INVENTARIO[[#This Row],[Stock Actual]]*INVENTARIO[[#This Row],[Costo total]]</f>
        <v>3.9888888888888889</v>
      </c>
    </row>
    <row r="423" spans="1:28" ht="55" customHeight="1" x14ac:dyDescent="0.15">
      <c r="A423" s="42" t="s">
        <v>1642</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c r="AA423" s="20">
        <f>INVENTARIO[[#This Row],[Costo total]]*INVENTARIO[[#This Row],[Entradas]]</f>
        <v>25.43272727272727</v>
      </c>
      <c r="AB423" s="172">
        <f>INVENTARIO[[#This Row],[Stock Actual]]*INVENTARIO[[#This Row],[Costo total]]</f>
        <v>0</v>
      </c>
    </row>
    <row r="424" spans="1:28" ht="55" customHeight="1" x14ac:dyDescent="0.15">
      <c r="A424" s="43" t="s">
        <v>1643</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c r="AA424" s="43">
        <f>INVENTARIO[[#This Row],[Costo total]]*INVENTARIO[[#This Row],[Entradas]]</f>
        <v>15.946363636363635</v>
      </c>
      <c r="AB424" s="172">
        <f>INVENTARIO[[#This Row],[Stock Actual]]*INVENTARIO[[#This Row],[Costo total]]</f>
        <v>0</v>
      </c>
    </row>
    <row r="425" spans="1:28" ht="55" customHeight="1" x14ac:dyDescent="0.15">
      <c r="A425" s="42" t="s">
        <v>1644</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c r="AA425" s="20">
        <f>INVENTARIO[[#This Row],[Costo total]]*INVENTARIO[[#This Row],[Entradas]]</f>
        <v>15.946363636363635</v>
      </c>
      <c r="AB425" s="172">
        <f>INVENTARIO[[#This Row],[Stock Actual]]*INVENTARIO[[#This Row],[Costo total]]</f>
        <v>0</v>
      </c>
    </row>
    <row r="426" spans="1:28"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c r="AA426" s="43">
        <f>INVENTARIO[[#This Row],[Costo total]]*INVENTARIO[[#This Row],[Entradas]]</f>
        <v>16.179545454545455</v>
      </c>
      <c r="AB426" s="172">
        <f>INVENTARIO[[#This Row],[Stock Actual]]*INVENTARIO[[#This Row],[Costo total]]</f>
        <v>0</v>
      </c>
    </row>
    <row r="427" spans="1:28" ht="55" customHeight="1" x14ac:dyDescent="0.15">
      <c r="A427" s="42" t="s">
        <v>1645</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c r="AA427" s="20">
        <f>INVENTARIO[[#This Row],[Costo total]]*INVENTARIO[[#This Row],[Entradas]]</f>
        <v>30.659090909090907</v>
      </c>
      <c r="AB427" s="172">
        <f>INVENTARIO[[#This Row],[Stock Actual]]*INVENTARIO[[#This Row],[Costo total]]</f>
        <v>0</v>
      </c>
    </row>
    <row r="428" spans="1:28" ht="55" customHeight="1" x14ac:dyDescent="0.15">
      <c r="A428" s="43" t="s">
        <v>1646</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c r="AA428" s="43">
        <f>INVENTARIO[[#This Row],[Costo total]]*INVENTARIO[[#This Row],[Entradas]]</f>
        <v>30.659090909090907</v>
      </c>
      <c r="AB428" s="172">
        <f>INVENTARIO[[#This Row],[Stock Actual]]*INVENTARIO[[#This Row],[Costo total]]</f>
        <v>0</v>
      </c>
    </row>
    <row r="429" spans="1:28" ht="55" customHeight="1" x14ac:dyDescent="0.15">
      <c r="A429" s="42" t="s">
        <v>1647</v>
      </c>
      <c r="B429" s="173"/>
      <c r="C429" s="174" t="s">
        <v>12</v>
      </c>
      <c r="D429" s="78" t="s">
        <v>2698</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c r="AA429" s="20">
        <f>INVENTARIO[[#This Row],[Costo total]]*INVENTARIO[[#This Row],[Entradas]]</f>
        <v>21.456363636363633</v>
      </c>
      <c r="AB429" s="172">
        <f>INVENTARIO[[#This Row],[Stock Actual]]*INVENTARIO[[#This Row],[Costo total]]</f>
        <v>21.456363636363633</v>
      </c>
    </row>
    <row r="430" spans="1:28" ht="55" customHeight="1" x14ac:dyDescent="0.15">
      <c r="A430" s="43" t="s">
        <v>1648</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c r="AA430" s="43">
        <f>INVENTARIO[[#This Row],[Costo total]]*INVENTARIO[[#This Row],[Entradas]]</f>
        <v>21.456363636363633</v>
      </c>
      <c r="AB430" s="172">
        <f>INVENTARIO[[#This Row],[Stock Actual]]*INVENTARIO[[#This Row],[Costo total]]</f>
        <v>0</v>
      </c>
    </row>
    <row r="431" spans="1:28" ht="55" customHeight="1" x14ac:dyDescent="0.15">
      <c r="A431" s="42" t="s">
        <v>1649</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c r="AA431" s="20">
        <f>INVENTARIO[[#This Row],[Costo total]]*INVENTARIO[[#This Row],[Entradas]]</f>
        <v>21.456363636363633</v>
      </c>
      <c r="AB431" s="172">
        <f>INVENTARIO[[#This Row],[Stock Actual]]*INVENTARIO[[#This Row],[Costo total]]</f>
        <v>0</v>
      </c>
    </row>
    <row r="432" spans="1:28" ht="55" customHeight="1" x14ac:dyDescent="0.15">
      <c r="A432" s="43" t="s">
        <v>1650</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c r="AA432" s="43">
        <f>INVENTARIO[[#This Row],[Costo total]]*INVENTARIO[[#This Row],[Entradas]]</f>
        <v>17.512727272727272</v>
      </c>
      <c r="AB432" s="172">
        <f>INVENTARIO[[#This Row],[Stock Actual]]*INVENTARIO[[#This Row],[Costo total]]</f>
        <v>0</v>
      </c>
    </row>
    <row r="433" spans="1:28" ht="55" customHeight="1" x14ac:dyDescent="0.15">
      <c r="A433" s="42" t="s">
        <v>1652</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c r="AA433" s="20">
        <f>INVENTARIO[[#This Row],[Costo total]]*INVENTARIO[[#This Row],[Entradas]]</f>
        <v>52.538181818181812</v>
      </c>
      <c r="AB433" s="172">
        <f>INVENTARIO[[#This Row],[Stock Actual]]*INVENTARIO[[#This Row],[Costo total]]</f>
        <v>0</v>
      </c>
    </row>
    <row r="434" spans="1:28" ht="55" customHeight="1" x14ac:dyDescent="0.15">
      <c r="A434" s="43" t="s">
        <v>1653</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c r="AA434" s="43">
        <f>INVENTARIO[[#This Row],[Costo total]]*INVENTARIO[[#This Row],[Entradas]]</f>
        <v>24.016363636363632</v>
      </c>
      <c r="AB434" s="172">
        <f>INVENTARIO[[#This Row],[Stock Actual]]*INVENTARIO[[#This Row],[Costo total]]</f>
        <v>0</v>
      </c>
    </row>
    <row r="435" spans="1:28"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c r="AA435" s="20">
        <f>INVENTARIO[[#This Row],[Costo total]]*INVENTARIO[[#This Row],[Entradas]]</f>
        <v>15.045454545454545</v>
      </c>
      <c r="AB435" s="172">
        <f>INVENTARIO[[#This Row],[Stock Actual]]*INVENTARIO[[#This Row],[Costo total]]</f>
        <v>0</v>
      </c>
    </row>
    <row r="436" spans="1:28" ht="55" customHeight="1" x14ac:dyDescent="0.15">
      <c r="A436" s="43" t="s">
        <v>1654</v>
      </c>
      <c r="B436" s="169"/>
      <c r="C436" s="170" t="s">
        <v>12</v>
      </c>
      <c r="D436" s="83" t="s">
        <v>2696</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c r="AA436" s="43">
        <f>INVENTARIO[[#This Row],[Costo total]]*INVENTARIO[[#This Row],[Entradas]]</f>
        <v>47.679545454545448</v>
      </c>
      <c r="AB436" s="172">
        <f>INVENTARIO[[#This Row],[Stock Actual]]*INVENTARIO[[#This Row],[Costo total]]</f>
        <v>15.893181818181816</v>
      </c>
    </row>
    <row r="437" spans="1:28"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c r="AA437" s="20">
        <f>INVENTARIO[[#This Row],[Costo total]]*INVENTARIO[[#This Row],[Entradas]]</f>
        <v>20.154545454545453</v>
      </c>
      <c r="AB437" s="172">
        <f>INVENTARIO[[#This Row],[Stock Actual]]*INVENTARIO[[#This Row],[Costo total]]</f>
        <v>0</v>
      </c>
    </row>
    <row r="438" spans="1:28" ht="55" customHeight="1" x14ac:dyDescent="0.15">
      <c r="A438" s="43" t="s">
        <v>1655</v>
      </c>
      <c r="B438" s="169"/>
      <c r="C438" s="170" t="s">
        <v>12</v>
      </c>
      <c r="D438" s="83" t="s">
        <v>52</v>
      </c>
      <c r="E438" s="83" t="s">
        <v>1291</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c r="AA438" s="43">
        <f>INVENTARIO[[#This Row],[Costo total]]*INVENTARIO[[#This Row],[Entradas]]</f>
        <v>10.162272727272727</v>
      </c>
      <c r="AB438" s="172">
        <f>INVENTARIO[[#This Row],[Stock Actual]]*INVENTARIO[[#This Row],[Costo total]]</f>
        <v>0</v>
      </c>
    </row>
    <row r="439" spans="1:28" ht="55" customHeight="1" x14ac:dyDescent="0.15">
      <c r="A439" s="42" t="s">
        <v>1656</v>
      </c>
      <c r="B439" s="173"/>
      <c r="C439" s="174" t="s">
        <v>12</v>
      </c>
      <c r="D439" s="78" t="s">
        <v>50</v>
      </c>
      <c r="E439" s="78" t="s">
        <v>2491</v>
      </c>
      <c r="F439" s="78" t="s">
        <v>2492</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c r="AA439" s="20">
        <f>INVENTARIO[[#This Row],[Costo total]]*INVENTARIO[[#This Row],[Entradas]]</f>
        <v>27.822727272727271</v>
      </c>
      <c r="AB439" s="172">
        <f>INVENTARIO[[#This Row],[Stock Actual]]*INVENTARIO[[#This Row],[Costo total]]</f>
        <v>13.911363636363635</v>
      </c>
    </row>
    <row r="440" spans="1:28" ht="55" customHeight="1" x14ac:dyDescent="0.15">
      <c r="A440" s="43" t="s">
        <v>1657</v>
      </c>
      <c r="B440" s="169"/>
      <c r="C440" s="170" t="s">
        <v>12</v>
      </c>
      <c r="D440" s="83" t="s">
        <v>2698</v>
      </c>
      <c r="E440" s="83" t="s">
        <v>2506</v>
      </c>
      <c r="F440" s="83" t="s">
        <v>2493</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c r="AA440" s="43">
        <f>INVENTARIO[[#This Row],[Costo total]]*INVENTARIO[[#This Row],[Entradas]]</f>
        <v>27.822727272727271</v>
      </c>
      <c r="AB440" s="172">
        <f>INVENTARIO[[#This Row],[Stock Actual]]*INVENTARIO[[#This Row],[Costo total]]</f>
        <v>13.911363636363635</v>
      </c>
    </row>
    <row r="441" spans="1:28" ht="55" customHeight="1" x14ac:dyDescent="0.15">
      <c r="A441" s="42" t="s">
        <v>1129</v>
      </c>
      <c r="B441" s="173"/>
      <c r="C441" s="174" t="s">
        <v>12</v>
      </c>
      <c r="D441" s="78" t="s">
        <v>2330</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c r="AA441" s="20">
        <f>INVENTARIO[[#This Row],[Costo total]]*INVENTARIO[[#This Row],[Entradas]]</f>
        <v>11.609545454545454</v>
      </c>
      <c r="AB441" s="172">
        <f>INVENTARIO[[#This Row],[Stock Actual]]*INVENTARIO[[#This Row],[Costo total]]</f>
        <v>0</v>
      </c>
    </row>
    <row r="442" spans="1:28" ht="55" customHeight="1" x14ac:dyDescent="0.15">
      <c r="A442" s="43" t="s">
        <v>1658</v>
      </c>
      <c r="B442" s="169"/>
      <c r="C442" s="170" t="s">
        <v>12</v>
      </c>
      <c r="D442" s="83" t="s">
        <v>2330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1303</v>
      </c>
      <c r="Z442" s="43"/>
      <c r="AA442" s="43">
        <f>INVENTARIO[[#This Row],[Costo total]]*INVENTARIO[[#This Row],[Entradas]]</f>
        <v>11.609545454545454</v>
      </c>
      <c r="AB442" s="172">
        <f>INVENTARIO[[#This Row],[Stock Actual]]*INVENTARIO[[#This Row],[Costo total]]</f>
        <v>0</v>
      </c>
    </row>
    <row r="443" spans="1:28" ht="55" customHeight="1" x14ac:dyDescent="0.15">
      <c r="A443" s="42" t="s">
        <v>1131</v>
      </c>
      <c r="B443" s="173"/>
      <c r="C443" s="174" t="s">
        <v>12</v>
      </c>
      <c r="D443" s="78" t="s">
        <v>2330</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c r="AA443" s="20">
        <f>INVENTARIO[[#This Row],[Costo total]]*INVENTARIO[[#This Row],[Entradas]]</f>
        <v>11.609545454545454</v>
      </c>
      <c r="AB443" s="172">
        <f>INVENTARIO[[#This Row],[Stock Actual]]*INVENTARIO[[#This Row],[Costo total]]</f>
        <v>0</v>
      </c>
    </row>
    <row r="444" spans="1:28" ht="55" customHeight="1" x14ac:dyDescent="0.15">
      <c r="A444" s="43" t="s">
        <v>1659</v>
      </c>
      <c r="B444" s="169"/>
      <c r="C444" s="170" t="s">
        <v>12</v>
      </c>
      <c r="D444" s="83" t="s">
        <v>2330</v>
      </c>
      <c r="E444" s="83" t="s">
        <v>2494</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c r="AA444" s="43">
        <f>INVENTARIO[[#This Row],[Costo total]]*INVENTARIO[[#This Row],[Entradas]]</f>
        <v>7.833636363636364</v>
      </c>
      <c r="AB444" s="172">
        <f>INVENTARIO[[#This Row],[Stock Actual]]*INVENTARIO[[#This Row],[Costo total]]</f>
        <v>7.833636363636364</v>
      </c>
    </row>
    <row r="445" spans="1:28" ht="55" customHeight="1" x14ac:dyDescent="0.15">
      <c r="A445" s="42" t="s">
        <v>1660</v>
      </c>
      <c r="B445" s="173"/>
      <c r="C445" s="174" t="s">
        <v>12</v>
      </c>
      <c r="D445" s="78" t="s">
        <v>2330</v>
      </c>
      <c r="E445" s="78" t="s">
        <v>2494</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c r="AA445" s="20">
        <f>INVENTARIO[[#This Row],[Costo total]]*INVENTARIO[[#This Row],[Entradas]]</f>
        <v>15.667272727272728</v>
      </c>
      <c r="AB445" s="172">
        <f>INVENTARIO[[#This Row],[Stock Actual]]*INVENTARIO[[#This Row],[Costo total]]</f>
        <v>7.833636363636364</v>
      </c>
    </row>
    <row r="446" spans="1:28" ht="55" customHeight="1" x14ac:dyDescent="0.15">
      <c r="A446" s="43" t="s">
        <v>1661</v>
      </c>
      <c r="B446" s="169"/>
      <c r="C446" s="170" t="s">
        <v>12</v>
      </c>
      <c r="D446" s="83" t="s">
        <v>2330</v>
      </c>
      <c r="E446" s="83" t="s">
        <v>2494</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c r="AA446" s="43">
        <f>INVENTARIO[[#This Row],[Costo total]]*INVENTARIO[[#This Row],[Entradas]]</f>
        <v>15.497272727272726</v>
      </c>
      <c r="AB446" s="172">
        <f>INVENTARIO[[#This Row],[Stock Actual]]*INVENTARIO[[#This Row],[Costo total]]</f>
        <v>7.7486363636363631</v>
      </c>
    </row>
    <row r="447" spans="1:28" ht="55" customHeight="1" x14ac:dyDescent="0.15">
      <c r="A447" s="42" t="s">
        <v>1651</v>
      </c>
      <c r="B447" s="173"/>
      <c r="C447" s="174" t="s">
        <v>12</v>
      </c>
      <c r="D447" s="78" t="s">
        <v>2697</v>
      </c>
      <c r="E447" s="78" t="s">
        <v>2494</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c r="AA447" s="20">
        <f>INVENTARIO[[#This Row],[Costo total]]*INVENTARIO[[#This Row],[Entradas]]</f>
        <v>15.497272727272726</v>
      </c>
      <c r="AB447" s="172">
        <f>INVENTARIO[[#This Row],[Stock Actual]]*INVENTARIO[[#This Row],[Costo total]]</f>
        <v>15.497272727272726</v>
      </c>
    </row>
    <row r="448" spans="1:28" ht="55" customHeight="1" x14ac:dyDescent="0.15">
      <c r="A448" s="43" t="s">
        <v>1662</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c r="AA448" s="43">
        <f>INVENTARIO[[#This Row],[Costo total]]*INVENTARIO[[#This Row],[Entradas]]</f>
        <v>28.046363636363633</v>
      </c>
      <c r="AB448" s="172">
        <f>INVENTARIO[[#This Row],[Stock Actual]]*INVENTARIO[[#This Row],[Costo total]]</f>
        <v>0</v>
      </c>
    </row>
    <row r="449" spans="1:28" ht="55" customHeight="1" x14ac:dyDescent="0.15">
      <c r="A449" s="42" t="s">
        <v>1663</v>
      </c>
      <c r="B449" s="173"/>
      <c r="C449" s="174" t="s">
        <v>12</v>
      </c>
      <c r="D449" s="78" t="s">
        <v>415</v>
      </c>
      <c r="E449" s="78" t="s">
        <v>2495</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c r="AA449" s="20">
        <f>INVENTARIO[[#This Row],[Costo total]]*INVENTARIO[[#This Row],[Entradas]]</f>
        <v>56.092727272727267</v>
      </c>
      <c r="AB449" s="172">
        <f>INVENTARIO[[#This Row],[Stock Actual]]*INVENTARIO[[#This Row],[Costo total]]</f>
        <v>0</v>
      </c>
    </row>
    <row r="450" spans="1:28" ht="55" customHeight="1" x14ac:dyDescent="0.15">
      <c r="A450" s="42" t="s">
        <v>1664</v>
      </c>
      <c r="B450" s="173"/>
      <c r="C450" s="174" t="s">
        <v>12</v>
      </c>
      <c r="D450" s="78" t="s">
        <v>50</v>
      </c>
      <c r="E450" s="78" t="s">
        <v>2496</v>
      </c>
      <c r="F450" s="78" t="s">
        <v>693</v>
      </c>
      <c r="G450" s="78" t="s">
        <v>164</v>
      </c>
      <c r="H450" s="175">
        <f>INVENTARIO[[#This Row],[Precio Final]]</f>
        <v>30</v>
      </c>
      <c r="I450" s="78">
        <f t="shared" si="38"/>
        <v>28.527954545454548</v>
      </c>
      <c r="J450" s="78">
        <v>1</v>
      </c>
      <c r="K450" s="110">
        <f>SUMIFS(VENTAS[Cantidad],VENTAS[Código del producto Vendido],INVENTARIO[[#This Row],[Code]])</f>
        <v>1</v>
      </c>
      <c r="L450" s="120">
        <f>INVENTARIO[[#This Row],[Entradas]]-INVENTARIO[[#This Row],[Salidas]]</f>
        <v>0</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10.981363636363636</v>
      </c>
      <c r="Y450" s="42" t="s">
        <v>1096</v>
      </c>
      <c r="Z450" s="20"/>
      <c r="AA450" s="20">
        <f>INVENTARIO[[#This Row],[Costo total]]*INVENTARIO[[#This Row],[Entradas]]</f>
        <v>19.018636363636364</v>
      </c>
      <c r="AB450" s="172">
        <f>INVENTARIO[[#This Row],[Stock Actual]]*INVENTARIO[[#This Row],[Costo total]]</f>
        <v>0</v>
      </c>
    </row>
    <row r="451" spans="1:28" ht="55" customHeight="1" x14ac:dyDescent="0.15">
      <c r="A451" s="43" t="s">
        <v>1665</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1303</v>
      </c>
      <c r="Z451" s="43"/>
      <c r="AA451" s="43">
        <f>INVENTARIO[[#This Row],[Costo total]]*INVENTARIO[[#This Row],[Entradas]]</f>
        <v>38.037272727272729</v>
      </c>
      <c r="AB451" s="172">
        <f>INVENTARIO[[#This Row],[Stock Actual]]*INVENTARIO[[#This Row],[Costo total]]</f>
        <v>0</v>
      </c>
    </row>
    <row r="452" spans="1:28"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c r="AA452" s="20">
        <f>INVENTARIO[[#This Row],[Costo total]]*INVENTARIO[[#This Row],[Entradas]]</f>
        <v>18.848636363636363</v>
      </c>
      <c r="AB452" s="172">
        <f>INVENTARIO[[#This Row],[Stock Actual]]*INVENTARIO[[#This Row],[Costo total]]</f>
        <v>0</v>
      </c>
    </row>
    <row r="453" spans="1:28" ht="55" customHeight="1" x14ac:dyDescent="0.15">
      <c r="A453" s="43" t="s">
        <v>1666</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c r="AA453" s="43">
        <f>INVENTARIO[[#This Row],[Costo total]]*INVENTARIO[[#This Row],[Entradas]]</f>
        <v>38.037272727272729</v>
      </c>
      <c r="AB453" s="172">
        <f>INVENTARIO[[#This Row],[Stock Actual]]*INVENTARIO[[#This Row],[Costo total]]</f>
        <v>0</v>
      </c>
    </row>
    <row r="454" spans="1:28" ht="55" customHeight="1" x14ac:dyDescent="0.15">
      <c r="A454" s="43" t="s">
        <v>1667</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1303</v>
      </c>
      <c r="Z454" s="43"/>
      <c r="AA454" s="43">
        <f>INVENTARIO[[#This Row],[Costo total]]*INVENTARIO[[#This Row],[Entradas]]</f>
        <v>7.2090909090909081</v>
      </c>
      <c r="AB454" s="172">
        <f>INVENTARIO[[#This Row],[Stock Actual]]*INVENTARIO[[#This Row],[Costo total]]</f>
        <v>0</v>
      </c>
    </row>
    <row r="455" spans="1:28" ht="55" customHeight="1" x14ac:dyDescent="0.15">
      <c r="A455" s="42" t="s">
        <v>1668</v>
      </c>
      <c r="B455" s="173"/>
      <c r="C455" s="174" t="s">
        <v>12</v>
      </c>
      <c r="D455" s="78" t="s">
        <v>52</v>
      </c>
      <c r="E455" s="78" t="s">
        <v>2498</v>
      </c>
      <c r="F455" s="78" t="s">
        <v>2497</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1303</v>
      </c>
      <c r="Z455" s="20"/>
      <c r="AA455" s="20">
        <f>INVENTARIO[[#This Row],[Costo total]]*INVENTARIO[[#This Row],[Entradas]]</f>
        <v>7.2090909090909081</v>
      </c>
      <c r="AB455" s="172">
        <f>INVENTARIO[[#This Row],[Stock Actual]]*INVENTARIO[[#This Row],[Costo total]]</f>
        <v>7.2090909090909081</v>
      </c>
    </row>
    <row r="456" spans="1:28" ht="55" customHeight="1" x14ac:dyDescent="0.15">
      <c r="A456" s="43" t="s">
        <v>1669</v>
      </c>
      <c r="B456" s="169"/>
      <c r="C456" s="170" t="s">
        <v>12</v>
      </c>
      <c r="D456" s="83" t="s">
        <v>2330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1303</v>
      </c>
      <c r="Z456" s="43"/>
      <c r="AA456" s="43">
        <f>INVENTARIO[[#This Row],[Costo total]]*INVENTARIO[[#This Row],[Entradas]]</f>
        <v>29.742727272727272</v>
      </c>
      <c r="AB456" s="172">
        <f>INVENTARIO[[#This Row],[Stock Actual]]*INVENTARIO[[#This Row],[Costo total]]</f>
        <v>0</v>
      </c>
    </row>
    <row r="457" spans="1:28" ht="55" customHeight="1" x14ac:dyDescent="0.15">
      <c r="A457" s="42" t="s">
        <v>1670</v>
      </c>
      <c r="B457" s="173"/>
      <c r="C457" s="174" t="s">
        <v>12</v>
      </c>
      <c r="D457" s="78" t="s">
        <v>2330</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1303</v>
      </c>
      <c r="Z457" s="20"/>
      <c r="AA457" s="20">
        <f>INVENTARIO[[#This Row],[Costo total]]*INVENTARIO[[#This Row],[Entradas]]</f>
        <v>44.614090909090905</v>
      </c>
      <c r="AB457" s="172">
        <f>INVENTARIO[[#This Row],[Stock Actual]]*INVENTARIO[[#This Row],[Costo total]]</f>
        <v>0</v>
      </c>
    </row>
    <row r="458" spans="1:28" ht="55" customHeight="1" x14ac:dyDescent="0.15">
      <c r="A458" s="43" t="s">
        <v>1151</v>
      </c>
      <c r="B458" s="169"/>
      <c r="C458" s="170" t="s">
        <v>12</v>
      </c>
      <c r="D458" s="83" t="s">
        <v>2330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c r="AA458" s="43">
        <f>INVENTARIO[[#This Row],[Costo total]]*INVENTARIO[[#This Row],[Entradas]]</f>
        <v>29.742727272727272</v>
      </c>
      <c r="AB458" s="172">
        <f>INVENTARIO[[#This Row],[Stock Actual]]*INVENTARIO[[#This Row],[Costo total]]</f>
        <v>0</v>
      </c>
    </row>
    <row r="459" spans="1:28" ht="55" customHeight="1" x14ac:dyDescent="0.15">
      <c r="A459" s="42" t="s">
        <v>1671</v>
      </c>
      <c r="B459" s="173"/>
      <c r="C459" s="174" t="s">
        <v>12</v>
      </c>
      <c r="D459" s="78" t="s">
        <v>1767</v>
      </c>
      <c r="E459" s="78" t="s">
        <v>974</v>
      </c>
      <c r="F459" s="78" t="s">
        <v>2324</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1303</v>
      </c>
      <c r="Z459" s="20"/>
      <c r="AA459" s="20">
        <f>INVENTARIO[[#This Row],[Costo total]]*INVENTARIO[[#This Row],[Entradas]]</f>
        <v>12.377272727272727</v>
      </c>
      <c r="AB459" s="172">
        <f>INVENTARIO[[#This Row],[Stock Actual]]*INVENTARIO[[#This Row],[Costo total]]</f>
        <v>0</v>
      </c>
    </row>
    <row r="460" spans="1:28"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c r="AA460" s="43">
        <f>INVENTARIO[[#This Row],[Costo total]]*INVENTARIO[[#This Row],[Entradas]]</f>
        <v>11.922727272727272</v>
      </c>
      <c r="AB460" s="172">
        <f>INVENTARIO[[#This Row],[Stock Actual]]*INVENTARIO[[#This Row],[Costo total]]</f>
        <v>0</v>
      </c>
    </row>
    <row r="461" spans="1:28" ht="55" customHeight="1" x14ac:dyDescent="0.15">
      <c r="A461" s="42" t="s">
        <v>1152</v>
      </c>
      <c r="B461" s="173"/>
      <c r="C461" s="174" t="s">
        <v>12</v>
      </c>
      <c r="D461" s="78" t="s">
        <v>2330</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c r="AA461" s="20">
        <f>INVENTARIO[[#This Row],[Costo total]]*INVENTARIO[[#This Row],[Entradas]]</f>
        <v>0</v>
      </c>
      <c r="AB461" s="172">
        <f>INVENTARIO[[#This Row],[Stock Actual]]*INVENTARIO[[#This Row],[Costo total]]</f>
        <v>0</v>
      </c>
    </row>
    <row r="462" spans="1:28" ht="55" customHeight="1" x14ac:dyDescent="0.15">
      <c r="A462" s="43" t="s">
        <v>1672</v>
      </c>
      <c r="B462" s="169"/>
      <c r="C462" s="170" t="s">
        <v>12</v>
      </c>
      <c r="D462" s="83" t="s">
        <v>2330</v>
      </c>
      <c r="E462" s="83" t="s">
        <v>2499</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1303</v>
      </c>
      <c r="Z462" s="43"/>
      <c r="AA462" s="43">
        <f>INVENTARIO[[#This Row],[Costo total]]*INVENTARIO[[#This Row],[Entradas]]</f>
        <v>42.744545454545452</v>
      </c>
      <c r="AB462" s="172">
        <f>INVENTARIO[[#This Row],[Stock Actual]]*INVENTARIO[[#This Row],[Costo total]]</f>
        <v>21.372272727272726</v>
      </c>
    </row>
    <row r="463" spans="1:28" ht="55" customHeight="1" x14ac:dyDescent="0.15">
      <c r="A463" s="42" t="s">
        <v>1673</v>
      </c>
      <c r="B463" s="173"/>
      <c r="C463" s="174" t="s">
        <v>12</v>
      </c>
      <c r="D463" s="78" t="s">
        <v>2330</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c r="AA463" s="20">
        <f>INVENTARIO[[#This Row],[Costo total]]*INVENTARIO[[#This Row],[Entradas]]</f>
        <v>42.744545454545452</v>
      </c>
      <c r="AB463" s="172">
        <f>INVENTARIO[[#This Row],[Stock Actual]]*INVENTARIO[[#This Row],[Costo total]]</f>
        <v>0</v>
      </c>
    </row>
    <row r="464" spans="1:28" ht="55" customHeight="1" x14ac:dyDescent="0.15">
      <c r="A464" s="43" t="s">
        <v>1674</v>
      </c>
      <c r="B464" s="169"/>
      <c r="C464" s="170" t="s">
        <v>12</v>
      </c>
      <c r="D464" s="83" t="s">
        <v>2697</v>
      </c>
      <c r="E464" s="83" t="s">
        <v>2499</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c r="AA464" s="43">
        <f>INVENTARIO[[#This Row],[Costo total]]*INVENTARIO[[#This Row],[Entradas]]</f>
        <v>64.116818181818175</v>
      </c>
      <c r="AB464" s="172">
        <f>INVENTARIO[[#This Row],[Stock Actual]]*INVENTARIO[[#This Row],[Costo total]]</f>
        <v>21.372272727272726</v>
      </c>
    </row>
    <row r="465" spans="1:28" ht="55" customHeight="1" x14ac:dyDescent="0.15">
      <c r="A465" s="42" t="s">
        <v>1675</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c r="AA465" s="20">
        <f>INVENTARIO[[#This Row],[Costo total]]*INVENTARIO[[#This Row],[Entradas]]</f>
        <v>6.7840909090909083</v>
      </c>
      <c r="AB465" s="172">
        <f>INVENTARIO[[#This Row],[Stock Actual]]*INVENTARIO[[#This Row],[Costo total]]</f>
        <v>0</v>
      </c>
    </row>
    <row r="466" spans="1:28" ht="55" customHeight="1" x14ac:dyDescent="0.15">
      <c r="A466" s="43" t="s">
        <v>1676</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c r="AA466" s="43">
        <f>INVENTARIO[[#This Row],[Costo total]]*INVENTARIO[[#This Row],[Entradas]]</f>
        <v>6.7840909090909083</v>
      </c>
      <c r="AB466" s="172">
        <f>INVENTARIO[[#This Row],[Stock Actual]]*INVENTARIO[[#This Row],[Costo total]]</f>
        <v>0</v>
      </c>
    </row>
    <row r="467" spans="1:28" ht="55" customHeight="1" x14ac:dyDescent="0.15">
      <c r="A467" s="42" t="s">
        <v>1677</v>
      </c>
      <c r="B467" s="173"/>
      <c r="C467" s="174" t="s">
        <v>12</v>
      </c>
      <c r="D467" s="78" t="s">
        <v>52</v>
      </c>
      <c r="E467" s="78" t="s">
        <v>2500</v>
      </c>
      <c r="F467" s="78" t="s">
        <v>2501</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c r="AA467" s="20">
        <f>INVENTARIO[[#This Row],[Costo total]]*INVENTARIO[[#This Row],[Entradas]]</f>
        <v>20.352272727272727</v>
      </c>
      <c r="AB467" s="172">
        <f>INVENTARIO[[#This Row],[Stock Actual]]*INVENTARIO[[#This Row],[Costo total]]</f>
        <v>20.352272727272727</v>
      </c>
    </row>
    <row r="468" spans="1:28" ht="55" customHeight="1" x14ac:dyDescent="0.15">
      <c r="A468" s="43" t="s">
        <v>1678</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1303</v>
      </c>
      <c r="Z468" s="43"/>
      <c r="AA468" s="43">
        <f>INVENTARIO[[#This Row],[Costo total]]*INVENTARIO[[#This Row],[Entradas]]</f>
        <v>15.324999999999999</v>
      </c>
      <c r="AB468" s="172">
        <f>INVENTARIO[[#This Row],[Stock Actual]]*INVENTARIO[[#This Row],[Costo total]]</f>
        <v>0</v>
      </c>
    </row>
    <row r="469" spans="1:28" ht="55" customHeight="1" x14ac:dyDescent="0.15">
      <c r="A469" s="42" t="s">
        <v>1679</v>
      </c>
      <c r="B469" s="173"/>
      <c r="C469" s="174" t="s">
        <v>12</v>
      </c>
      <c r="D469" s="78" t="s">
        <v>2696</v>
      </c>
      <c r="E469" s="78" t="s">
        <v>2502</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c r="AA469" s="20">
        <f>INVENTARIO[[#This Row],[Costo total]]*INVENTARIO[[#This Row],[Entradas]]</f>
        <v>30.65</v>
      </c>
      <c r="AB469" s="172">
        <f>INVENTARIO[[#This Row],[Stock Actual]]*INVENTARIO[[#This Row],[Costo total]]</f>
        <v>15.324999999999999</v>
      </c>
    </row>
    <row r="470" spans="1:28" ht="55" customHeight="1" x14ac:dyDescent="0.15">
      <c r="A470" s="43" t="s">
        <v>1680</v>
      </c>
      <c r="B470" s="169"/>
      <c r="C470" s="170" t="s">
        <v>12</v>
      </c>
      <c r="D470" s="83" t="s">
        <v>1767</v>
      </c>
      <c r="E470" s="83" t="s">
        <v>1089</v>
      </c>
      <c r="F470" s="83" t="s">
        <v>2324</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1339</v>
      </c>
      <c r="Z470" s="43"/>
      <c r="AA470" s="43">
        <f>INVENTARIO[[#This Row],[Costo total]]*INVENTARIO[[#This Row],[Entradas]]</f>
        <v>14.477272727272727</v>
      </c>
      <c r="AB470" s="172">
        <f>INVENTARIO[[#This Row],[Stock Actual]]*INVENTARIO[[#This Row],[Costo total]]</f>
        <v>0</v>
      </c>
    </row>
    <row r="471" spans="1:28"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c r="AA471" s="20">
        <f>INVENTARIO[[#This Row],[Costo total]]*INVENTARIO[[#This Row],[Entradas]]</f>
        <v>6.8113636363636356</v>
      </c>
      <c r="AB471" s="172">
        <f>INVENTARIO[[#This Row],[Stock Actual]]*INVENTARIO[[#This Row],[Costo total]]</f>
        <v>0</v>
      </c>
    </row>
    <row r="472" spans="1:28" ht="55" customHeight="1" x14ac:dyDescent="0.15">
      <c r="A472" s="43" t="s">
        <v>1681</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1303</v>
      </c>
      <c r="Z472" s="43"/>
      <c r="AA472" s="43">
        <f>INVENTARIO[[#This Row],[Costo total]]*INVENTARIO[[#This Row],[Entradas]]</f>
        <v>6.8113636363636356</v>
      </c>
      <c r="AB472" s="172">
        <f>INVENTARIO[[#This Row],[Stock Actual]]*INVENTARIO[[#This Row],[Costo total]]</f>
        <v>0</v>
      </c>
    </row>
    <row r="473" spans="1:28"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c r="AA473" s="20">
        <f>INVENTARIO[[#This Row],[Costo total]]*INVENTARIO[[#This Row],[Entradas]]</f>
        <v>6.8113636363636356</v>
      </c>
      <c r="AB473" s="172">
        <f>INVENTARIO[[#This Row],[Stock Actual]]*INVENTARIO[[#This Row],[Costo total]]</f>
        <v>0</v>
      </c>
    </row>
    <row r="474" spans="1:28" ht="55" customHeight="1" x14ac:dyDescent="0.15">
      <c r="A474" s="43" t="s">
        <v>1682</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c r="AA474" s="43">
        <f>INVENTARIO[[#This Row],[Costo total]]*INVENTARIO[[#This Row],[Entradas]]</f>
        <v>15.527727272727272</v>
      </c>
      <c r="AB474" s="172">
        <f>INVENTARIO[[#This Row],[Stock Actual]]*INVENTARIO[[#This Row],[Costo total]]</f>
        <v>0</v>
      </c>
    </row>
    <row r="475" spans="1:28"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c r="AA475" s="20">
        <f>INVENTARIO[[#This Row],[Costo total]]*INVENTARIO[[#This Row],[Entradas]]</f>
        <v>15.527727272727272</v>
      </c>
      <c r="AB475" s="172">
        <f>INVENTARIO[[#This Row],[Stock Actual]]*INVENTARIO[[#This Row],[Costo total]]</f>
        <v>0</v>
      </c>
    </row>
    <row r="476" spans="1:28" ht="55" customHeight="1" x14ac:dyDescent="0.15">
      <c r="A476" s="43" t="s">
        <v>1683</v>
      </c>
      <c r="B476" s="169"/>
      <c r="C476" s="170" t="s">
        <v>12</v>
      </c>
      <c r="D476" s="83" t="s">
        <v>2698</v>
      </c>
      <c r="E476" s="83" t="s">
        <v>2503</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c r="AA476" s="43">
        <f>INVENTARIO[[#This Row],[Costo total]]*INVENTARIO[[#This Row],[Entradas]]</f>
        <v>15.527727272727272</v>
      </c>
      <c r="AB476" s="172">
        <f>INVENTARIO[[#This Row],[Stock Actual]]*INVENTARIO[[#This Row],[Costo total]]</f>
        <v>15.527727272727272</v>
      </c>
    </row>
    <row r="477" spans="1:28" ht="55" customHeight="1" x14ac:dyDescent="0.15">
      <c r="A477" s="42" t="s">
        <v>1684</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c r="AA477" s="20">
        <f>INVENTARIO[[#This Row],[Costo total]]*INVENTARIO[[#This Row],[Entradas]]</f>
        <v>7.6345454545454547</v>
      </c>
      <c r="AB477" s="172">
        <f>INVENTARIO[[#This Row],[Stock Actual]]*INVENTARIO[[#This Row],[Costo total]]</f>
        <v>0</v>
      </c>
    </row>
    <row r="478" spans="1:28" ht="55" customHeight="1" x14ac:dyDescent="0.15">
      <c r="A478" s="43" t="s">
        <v>1685</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1303</v>
      </c>
      <c r="Z478" s="43"/>
      <c r="AA478" s="43">
        <f>INVENTARIO[[#This Row],[Costo total]]*INVENTARIO[[#This Row],[Entradas]]</f>
        <v>7.379545454545454</v>
      </c>
      <c r="AB478" s="172">
        <f>INVENTARIO[[#This Row],[Stock Actual]]*INVENTARIO[[#This Row],[Costo total]]</f>
        <v>0</v>
      </c>
    </row>
    <row r="479" spans="1:28" ht="55" customHeight="1" x14ac:dyDescent="0.15">
      <c r="A479" s="42" t="s">
        <v>1686</v>
      </c>
      <c r="B479" s="173"/>
      <c r="C479" s="174" t="s">
        <v>12</v>
      </c>
      <c r="D479" s="78" t="s">
        <v>52</v>
      </c>
      <c r="E479" s="78" t="s">
        <v>2498</v>
      </c>
      <c r="F479" s="78" t="s">
        <v>2367</v>
      </c>
      <c r="G479" s="78" t="s">
        <v>164</v>
      </c>
      <c r="H479" s="175">
        <f>INVENTARIO[[#This Row],[Precio Final]]</f>
        <v>10</v>
      </c>
      <c r="I479" s="78">
        <f t="shared" si="44"/>
        <v>11.069318181818181</v>
      </c>
      <c r="J479" s="78">
        <v>1</v>
      </c>
      <c r="K479" s="110">
        <v>0</v>
      </c>
      <c r="L479" s="120">
        <f>INVENTARIO[[#This Row],[Entradas]]-INVENTARIO[[#This Row],[Salidas]]</f>
        <v>1</v>
      </c>
      <c r="M479" s="175">
        <f>INVENTARIO[[#This Row],[Precio Final]]*10%</f>
        <v>1</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10</v>
      </c>
      <c r="W479" s="42">
        <f>INVENTARIO[[#This Row],[Precio Final]]-INVENTARIO[[#This Row],[Costo total]]</f>
        <v>2.620454545454546</v>
      </c>
      <c r="X479" s="176">
        <f>INVENTARIO[[#This Row],[Ganancia Unitaria]]*INVENTARIO[[#This Row],[Salidas]]</f>
        <v>0</v>
      </c>
      <c r="Y479" s="42"/>
      <c r="Z479" s="20"/>
      <c r="AA479" s="20">
        <f>INVENTARIO[[#This Row],[Costo total]]*INVENTARIO[[#This Row],[Entradas]]</f>
        <v>7.379545454545454</v>
      </c>
      <c r="AB479" s="172">
        <f>INVENTARIO[[#This Row],[Stock Actual]]*INVENTARIO[[#This Row],[Costo total]]</f>
        <v>7.379545454545454</v>
      </c>
    </row>
    <row r="480" spans="1:28"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c r="AA480" s="43">
        <f>INVENTARIO[[#This Row],[Costo total]]*INVENTARIO[[#This Row],[Entradas]]</f>
        <v>14.304545454545453</v>
      </c>
      <c r="AB480" s="172">
        <f>INVENTARIO[[#This Row],[Stock Actual]]*INVENTARIO[[#This Row],[Costo total]]</f>
        <v>0</v>
      </c>
    </row>
    <row r="481" spans="1:28" ht="55" customHeight="1" x14ac:dyDescent="0.15">
      <c r="A481" s="42" t="s">
        <v>1687</v>
      </c>
      <c r="B481" s="173"/>
      <c r="C481" s="174" t="s">
        <v>12</v>
      </c>
      <c r="D481" s="78" t="s">
        <v>52</v>
      </c>
      <c r="E481" s="78" t="s">
        <v>2504</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c r="AA481" s="20">
        <f>INVENTARIO[[#This Row],[Costo total]]*INVENTARIO[[#This Row],[Entradas]]</f>
        <v>18.559999999999999</v>
      </c>
      <c r="AB481" s="172">
        <f>INVENTARIO[[#This Row],[Stock Actual]]*INVENTARIO[[#This Row],[Costo total]]</f>
        <v>18.559999999999999</v>
      </c>
    </row>
    <row r="482" spans="1:28" ht="55" customHeight="1" x14ac:dyDescent="0.15">
      <c r="A482" s="43" t="s">
        <v>1688</v>
      </c>
      <c r="B482" s="169"/>
      <c r="C482" s="170" t="s">
        <v>12</v>
      </c>
      <c r="D482" s="83" t="s">
        <v>52</v>
      </c>
      <c r="E482" s="83" t="s">
        <v>2504</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c r="AA482" s="43">
        <f>INVENTARIO[[#This Row],[Costo total]]*INVENTARIO[[#This Row],[Entradas]]</f>
        <v>18.559999999999999</v>
      </c>
      <c r="AB482" s="172">
        <f>INVENTARIO[[#This Row],[Stock Actual]]*INVENTARIO[[#This Row],[Costo total]]</f>
        <v>9.2799999999999994</v>
      </c>
    </row>
    <row r="483" spans="1:28" ht="55" customHeight="1" x14ac:dyDescent="0.15">
      <c r="A483" s="42" t="s">
        <v>1689</v>
      </c>
      <c r="B483" s="173"/>
      <c r="C483" s="174" t="s">
        <v>12</v>
      </c>
      <c r="D483" s="78" t="s">
        <v>52</v>
      </c>
      <c r="E483" s="78" t="s">
        <v>2505</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c r="AA483" s="20">
        <f>INVENTARIO[[#This Row],[Costo total]]*INVENTARIO[[#This Row],[Entradas]]</f>
        <v>9.2799999999999994</v>
      </c>
      <c r="AB483" s="172">
        <f>INVENTARIO[[#This Row],[Stock Actual]]*INVENTARIO[[#This Row],[Costo total]]</f>
        <v>0</v>
      </c>
    </row>
    <row r="484" spans="1:28" ht="55" customHeight="1" x14ac:dyDescent="0.15">
      <c r="A484" s="43" t="s">
        <v>1690</v>
      </c>
      <c r="B484" s="169"/>
      <c r="C484" s="170" t="s">
        <v>12</v>
      </c>
      <c r="D484" s="83" t="s">
        <v>50</v>
      </c>
      <c r="E484" s="83" t="s">
        <v>2506</v>
      </c>
      <c r="F484" s="83" t="s">
        <v>2367</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c r="AA484" s="43">
        <f>INVENTARIO[[#This Row],[Costo total]]*INVENTARIO[[#This Row],[Entradas]]</f>
        <v>30.654545454545453</v>
      </c>
      <c r="AB484" s="172">
        <f>INVENTARIO[[#This Row],[Stock Actual]]*INVENTARIO[[#This Row],[Costo total]]</f>
        <v>15.327272727272726</v>
      </c>
    </row>
    <row r="485" spans="1:28" ht="55" customHeight="1" x14ac:dyDescent="0.15">
      <c r="A485" s="42" t="s">
        <v>1691</v>
      </c>
      <c r="B485" s="173"/>
      <c r="C485" s="174" t="s">
        <v>12</v>
      </c>
      <c r="D485" s="78" t="s">
        <v>50</v>
      </c>
      <c r="E485" s="78" t="s">
        <v>2506</v>
      </c>
      <c r="F485" s="78" t="s">
        <v>2395</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c r="AA485" s="20">
        <f>INVENTARIO[[#This Row],[Costo total]]*INVENTARIO[[#This Row],[Entradas]]</f>
        <v>30.654545454545453</v>
      </c>
      <c r="AB485" s="172">
        <f>INVENTARIO[[#This Row],[Stock Actual]]*INVENTARIO[[#This Row],[Costo total]]</f>
        <v>15.327272727272726</v>
      </c>
    </row>
    <row r="486" spans="1:28" ht="55" customHeight="1" x14ac:dyDescent="0.15">
      <c r="A486" s="43" t="s">
        <v>1692</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c r="AA486" s="43">
        <f>INVENTARIO[[#This Row],[Costo total]]*INVENTARIO[[#This Row],[Entradas]]</f>
        <v>29.290909090909089</v>
      </c>
      <c r="AB486" s="172">
        <f>INVENTARIO[[#This Row],[Stock Actual]]*INVENTARIO[[#This Row],[Costo total]]</f>
        <v>0</v>
      </c>
    </row>
    <row r="487" spans="1:28" ht="55" customHeight="1" x14ac:dyDescent="0.15">
      <c r="A487" s="42" t="s">
        <v>1693</v>
      </c>
      <c r="B487" s="173"/>
      <c r="C487" s="174" t="s">
        <v>12</v>
      </c>
      <c r="D487" s="78" t="s">
        <v>2698</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1303</v>
      </c>
      <c r="Z487" s="20"/>
      <c r="AA487" s="20">
        <f>INVENTARIO[[#This Row],[Costo total]]*INVENTARIO[[#This Row],[Entradas]]</f>
        <v>24.729545454545452</v>
      </c>
      <c r="AB487" s="172">
        <f>INVENTARIO[[#This Row],[Stock Actual]]*INVENTARIO[[#This Row],[Costo total]]</f>
        <v>24.729545454545452</v>
      </c>
    </row>
    <row r="488" spans="1:28" ht="55" customHeight="1" x14ac:dyDescent="0.15">
      <c r="A488" s="43" t="s">
        <v>1694</v>
      </c>
      <c r="B488" s="169"/>
      <c r="C488" s="170" t="s">
        <v>12</v>
      </c>
      <c r="D488" s="83" t="s">
        <v>2698</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1303</v>
      </c>
      <c r="Z488" s="43"/>
      <c r="AA488" s="43">
        <f>INVENTARIO[[#This Row],[Costo total]]*INVENTARIO[[#This Row],[Entradas]]</f>
        <v>24.204545454545453</v>
      </c>
      <c r="AB488" s="172">
        <f>INVENTARIO[[#This Row],[Stock Actual]]*INVENTARIO[[#This Row],[Costo total]]</f>
        <v>24.204545454545453</v>
      </c>
    </row>
    <row r="489" spans="1:28" ht="55" customHeight="1" x14ac:dyDescent="0.15">
      <c r="A489" s="42" t="s">
        <v>1695</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c r="AA489" s="20">
        <f>INVENTARIO[[#This Row],[Costo total]]*INVENTARIO[[#This Row],[Entradas]]</f>
        <v>44.384090909090908</v>
      </c>
      <c r="AB489" s="172">
        <f>INVENTARIO[[#This Row],[Stock Actual]]*INVENTARIO[[#This Row],[Costo total]]</f>
        <v>22.192045454545454</v>
      </c>
    </row>
    <row r="490" spans="1:28" ht="55" customHeight="1" x14ac:dyDescent="0.15">
      <c r="A490" s="43" t="s">
        <v>1696</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1303</v>
      </c>
      <c r="Z490" s="43"/>
      <c r="AA490" s="43">
        <f>INVENTARIO[[#This Row],[Costo total]]*INVENTARIO[[#This Row],[Entradas]]</f>
        <v>15.397727272727272</v>
      </c>
      <c r="AB490" s="172">
        <f>INVENTARIO[[#This Row],[Stock Actual]]*INVENTARIO[[#This Row],[Costo total]]</f>
        <v>0</v>
      </c>
    </row>
    <row r="491" spans="1:28"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c r="AA491" s="20">
        <f>INVENTARIO[[#This Row],[Costo total]]*INVENTARIO[[#This Row],[Entradas]]</f>
        <v>7.1568181818181813</v>
      </c>
      <c r="AB491" s="172">
        <f>INVENTARIO[[#This Row],[Stock Actual]]*INVENTARIO[[#This Row],[Costo total]]</f>
        <v>0</v>
      </c>
    </row>
    <row r="492" spans="1:28" ht="55" customHeight="1" x14ac:dyDescent="0.15">
      <c r="A492" s="43" t="s">
        <v>1697</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1303</v>
      </c>
      <c r="Z492" s="43"/>
      <c r="AA492" s="43">
        <f>INVENTARIO[[#This Row],[Costo total]]*INVENTARIO[[#This Row],[Entradas]]</f>
        <v>14.313636363636363</v>
      </c>
      <c r="AB492" s="172">
        <f>INVENTARIO[[#This Row],[Stock Actual]]*INVENTARIO[[#This Row],[Costo total]]</f>
        <v>0</v>
      </c>
    </row>
    <row r="493" spans="1:28" ht="55" customHeight="1" x14ac:dyDescent="0.15">
      <c r="A493" s="42" t="s">
        <v>1698</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1303</v>
      </c>
      <c r="Z493" s="20"/>
      <c r="AA493" s="20">
        <f>INVENTARIO[[#This Row],[Costo total]]*INVENTARIO[[#This Row],[Entradas]]</f>
        <v>7.1568181818181813</v>
      </c>
      <c r="AB493" s="172">
        <f>INVENTARIO[[#This Row],[Stock Actual]]*INVENTARIO[[#This Row],[Costo total]]</f>
        <v>0</v>
      </c>
    </row>
    <row r="494" spans="1:28" ht="55" customHeight="1" x14ac:dyDescent="0.15">
      <c r="A494" s="43" t="s">
        <v>1699</v>
      </c>
      <c r="B494" s="169"/>
      <c r="C494" s="170" t="s">
        <v>12</v>
      </c>
      <c r="D494" s="83" t="s">
        <v>2330</v>
      </c>
      <c r="E494" s="83" t="s">
        <v>2507</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c r="AA494" s="43">
        <f>INVENTARIO[[#This Row],[Costo total]]*INVENTARIO[[#This Row],[Entradas]]</f>
        <v>8.1049999999999986</v>
      </c>
      <c r="AB494" s="172">
        <f>INVENTARIO[[#This Row],[Stock Actual]]*INVENTARIO[[#This Row],[Costo total]]</f>
        <v>8.1049999999999986</v>
      </c>
    </row>
    <row r="495" spans="1:28" ht="55" customHeight="1" x14ac:dyDescent="0.15">
      <c r="A495" s="42" t="s">
        <v>1175</v>
      </c>
      <c r="B495" s="173"/>
      <c r="C495" s="174" t="s">
        <v>12</v>
      </c>
      <c r="D495" s="78" t="s">
        <v>2330</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c r="AA495" s="20">
        <f>INVENTARIO[[#This Row],[Costo total]]*INVENTARIO[[#This Row],[Entradas]]</f>
        <v>8.1049999999999986</v>
      </c>
      <c r="AB495" s="172">
        <f>INVENTARIO[[#This Row],[Stock Actual]]*INVENTARIO[[#This Row],[Costo total]]</f>
        <v>0</v>
      </c>
    </row>
    <row r="496" spans="1:28" ht="55" customHeight="1" x14ac:dyDescent="0.15">
      <c r="A496" s="43" t="s">
        <v>1700</v>
      </c>
      <c r="B496" s="169"/>
      <c r="C496" s="170" t="s">
        <v>12</v>
      </c>
      <c r="D496" s="83" t="s">
        <v>2330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c r="AA496" s="43">
        <f>INVENTARIO[[#This Row],[Costo total]]*INVENTARIO[[#This Row],[Entradas]]</f>
        <v>8.1049999999999986</v>
      </c>
      <c r="AB496" s="172">
        <f>INVENTARIO[[#This Row],[Stock Actual]]*INVENTARIO[[#This Row],[Costo total]]</f>
        <v>0</v>
      </c>
    </row>
    <row r="497" spans="1:28" ht="55" customHeight="1" x14ac:dyDescent="0.15">
      <c r="A497" s="42" t="s">
        <v>1701</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c r="AA497" s="20">
        <f>INVENTARIO[[#This Row],[Costo total]]*INVENTARIO[[#This Row],[Entradas]]</f>
        <v>6.7590909090909079</v>
      </c>
      <c r="AB497" s="172">
        <f>INVENTARIO[[#This Row],[Stock Actual]]*INVENTARIO[[#This Row],[Costo total]]</f>
        <v>0</v>
      </c>
    </row>
    <row r="498" spans="1:28" ht="55" customHeight="1" x14ac:dyDescent="0.15">
      <c r="A498" s="43" t="s">
        <v>1702</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c r="AA498" s="43">
        <f>INVENTARIO[[#This Row],[Costo total]]*INVENTARIO[[#This Row],[Entradas]]</f>
        <v>6.7590909090909079</v>
      </c>
      <c r="AB498" s="172">
        <f>INVENTARIO[[#This Row],[Stock Actual]]*INVENTARIO[[#This Row],[Costo total]]</f>
        <v>0</v>
      </c>
    </row>
    <row r="499" spans="1:28"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c r="AA499" s="20">
        <f>INVENTARIO[[#This Row],[Costo total]]*INVENTARIO[[#This Row],[Entradas]]</f>
        <v>6.7590909090909079</v>
      </c>
      <c r="AB499" s="172">
        <f>INVENTARIO[[#This Row],[Stock Actual]]*INVENTARIO[[#This Row],[Costo total]]</f>
        <v>0</v>
      </c>
    </row>
    <row r="500" spans="1:28" ht="55" customHeight="1" x14ac:dyDescent="0.15">
      <c r="A500" s="43" t="s">
        <v>1703</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c r="AA500" s="43">
        <f>INVENTARIO[[#This Row],[Costo total]]*INVENTARIO[[#This Row],[Entradas]]</f>
        <v>23.267045454545453</v>
      </c>
      <c r="AB500" s="172">
        <f>INVENTARIO[[#This Row],[Stock Actual]]*INVENTARIO[[#This Row],[Costo total]]</f>
        <v>0</v>
      </c>
    </row>
    <row r="501" spans="1:28" ht="55" customHeight="1" x14ac:dyDescent="0.15">
      <c r="A501" s="42" t="s">
        <v>1704</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c r="AA501" s="20">
        <f>INVENTARIO[[#This Row],[Costo total]]*INVENTARIO[[#This Row],[Entradas]]</f>
        <v>3.8034090909090907</v>
      </c>
      <c r="AB501" s="172">
        <f>INVENTARIO[[#This Row],[Stock Actual]]*INVENTARIO[[#This Row],[Costo total]]</f>
        <v>0</v>
      </c>
    </row>
    <row r="502" spans="1:28" ht="55" customHeight="1" x14ac:dyDescent="0.15">
      <c r="A502" s="43" t="s">
        <v>1705</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c r="AA502" s="43">
        <f>INVENTARIO[[#This Row],[Costo total]]*INVENTARIO[[#This Row],[Entradas]]</f>
        <v>74.045454545454533</v>
      </c>
      <c r="AB502" s="172">
        <f>INVENTARIO[[#This Row],[Stock Actual]]*INVENTARIO[[#This Row],[Costo total]]</f>
        <v>0</v>
      </c>
    </row>
    <row r="503" spans="1:28" ht="55" customHeight="1" x14ac:dyDescent="0.15">
      <c r="A503" s="42" t="s">
        <v>1706</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c r="AA503" s="20">
        <f>INVENTARIO[[#This Row],[Costo total]]*INVENTARIO[[#This Row],[Entradas]]</f>
        <v>74.045454545454533</v>
      </c>
      <c r="AB503" s="172">
        <f>INVENTARIO[[#This Row],[Stock Actual]]*INVENTARIO[[#This Row],[Costo total]]</f>
        <v>0</v>
      </c>
    </row>
    <row r="504" spans="1:28" ht="55" customHeight="1" x14ac:dyDescent="0.15">
      <c r="A504" s="43" t="s">
        <v>1707</v>
      </c>
      <c r="B504" s="169"/>
      <c r="C504" s="170" t="s">
        <v>12</v>
      </c>
      <c r="D504" s="83" t="s">
        <v>2330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c r="AA504" s="43">
        <f>INVENTARIO[[#This Row],[Costo total]]*INVENTARIO[[#This Row],[Entradas]]</f>
        <v>14.625</v>
      </c>
      <c r="AB504" s="172">
        <f>INVENTARIO[[#This Row],[Stock Actual]]*INVENTARIO[[#This Row],[Costo total]]</f>
        <v>0</v>
      </c>
    </row>
    <row r="505" spans="1:28" ht="55" customHeight="1" x14ac:dyDescent="0.15">
      <c r="A505" s="42" t="s">
        <v>1708</v>
      </c>
      <c r="B505" s="173"/>
      <c r="C505" s="174" t="s">
        <v>12</v>
      </c>
      <c r="D505" s="78" t="s">
        <v>2330</v>
      </c>
      <c r="E505" s="78" t="s">
        <v>2508</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c r="AA505" s="20">
        <f>INVENTARIO[[#This Row],[Costo total]]*INVENTARIO[[#This Row],[Entradas]]</f>
        <v>14.625</v>
      </c>
      <c r="AB505" s="172">
        <f>INVENTARIO[[#This Row],[Stock Actual]]*INVENTARIO[[#This Row],[Costo total]]</f>
        <v>14.625</v>
      </c>
    </row>
    <row r="506" spans="1:28" ht="55" customHeight="1" x14ac:dyDescent="0.15">
      <c r="A506" s="43" t="s">
        <v>1709</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c r="AA506" s="43">
        <f>INVENTARIO[[#This Row],[Costo total]]*INVENTARIO[[#This Row],[Entradas]]</f>
        <v>110.09090909090908</v>
      </c>
      <c r="AB506" s="172">
        <f>INVENTARIO[[#This Row],[Stock Actual]]*INVENTARIO[[#This Row],[Costo total]]</f>
        <v>0</v>
      </c>
    </row>
    <row r="507" spans="1:28" ht="55" customHeight="1" x14ac:dyDescent="0.15">
      <c r="A507" s="42" t="s">
        <v>1710</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c r="AA507" s="20">
        <f>INVENTARIO[[#This Row],[Costo total]]*INVENTARIO[[#This Row],[Entradas]]</f>
        <v>82.568181818181813</v>
      </c>
      <c r="AB507" s="172">
        <f>INVENTARIO[[#This Row],[Stock Actual]]*INVENTARIO[[#This Row],[Costo total]]</f>
        <v>0</v>
      </c>
    </row>
    <row r="508" spans="1:28"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c r="AA508" s="43">
        <f>INVENTARIO[[#This Row],[Costo total]]*INVENTARIO[[#This Row],[Entradas]]</f>
        <v>55.04545454545454</v>
      </c>
      <c r="AB508" s="172">
        <f>INVENTARIO[[#This Row],[Stock Actual]]*INVENTARIO[[#This Row],[Costo total]]</f>
        <v>0</v>
      </c>
    </row>
    <row r="509" spans="1:28" ht="55" customHeight="1" x14ac:dyDescent="0.15">
      <c r="A509" s="42" t="s">
        <v>1711</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c r="AA509" s="20">
        <f>INVENTARIO[[#This Row],[Costo total]]*INVENTARIO[[#This Row],[Entradas]]</f>
        <v>77.454545454545453</v>
      </c>
      <c r="AB509" s="172">
        <f>INVENTARIO[[#This Row],[Stock Actual]]*INVENTARIO[[#This Row],[Costo total]]</f>
        <v>0</v>
      </c>
    </row>
    <row r="510" spans="1:28" ht="55" customHeight="1" x14ac:dyDescent="0.15">
      <c r="A510" s="43" t="s">
        <v>1712</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c r="AA510" s="43">
        <f>INVENTARIO[[#This Row],[Costo total]]*INVENTARIO[[#This Row],[Entradas]]</f>
        <v>51.636363636363633</v>
      </c>
      <c r="AB510" s="172">
        <f>INVENTARIO[[#This Row],[Stock Actual]]*INVENTARIO[[#This Row],[Costo total]]</f>
        <v>0</v>
      </c>
    </row>
    <row r="511" spans="1:28" ht="55" customHeight="1" x14ac:dyDescent="0.15">
      <c r="A511" s="42" t="s">
        <v>1211</v>
      </c>
      <c r="B511" s="173"/>
      <c r="C511" s="174" t="s">
        <v>12</v>
      </c>
      <c r="D511" s="78" t="s">
        <v>2330</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c r="AA511" s="20">
        <f>INVENTARIO[[#This Row],[Costo total]]*INVENTARIO[[#This Row],[Entradas]]</f>
        <v>18.647727272727273</v>
      </c>
      <c r="AB511" s="172">
        <f>INVENTARIO[[#This Row],[Stock Actual]]*INVENTARIO[[#This Row],[Costo total]]</f>
        <v>0</v>
      </c>
    </row>
    <row r="512" spans="1:28" ht="55" customHeight="1" x14ac:dyDescent="0.15">
      <c r="A512" s="43" t="s">
        <v>1713</v>
      </c>
      <c r="B512" s="169"/>
      <c r="C512" s="170" t="s">
        <v>12</v>
      </c>
      <c r="D512" s="83" t="s">
        <v>2330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c r="AA512" s="43">
        <f>INVENTARIO[[#This Row],[Costo total]]*INVENTARIO[[#This Row],[Entradas]]</f>
        <v>18.647727272727273</v>
      </c>
      <c r="AB512" s="172">
        <f>INVENTARIO[[#This Row],[Stock Actual]]*INVENTARIO[[#This Row],[Costo total]]</f>
        <v>0</v>
      </c>
    </row>
    <row r="513" spans="1:28" ht="55" customHeight="1" x14ac:dyDescent="0.15">
      <c r="A513" s="42" t="s">
        <v>1714</v>
      </c>
      <c r="B513" s="173"/>
      <c r="C513" s="174" t="s">
        <v>12</v>
      </c>
      <c r="D513" s="78" t="s">
        <v>2330</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c r="AA513" s="20">
        <f>INVENTARIO[[#This Row],[Costo total]]*INVENTARIO[[#This Row],[Entradas]]</f>
        <v>55.94318181818182</v>
      </c>
      <c r="AB513" s="172">
        <f>INVENTARIO[[#This Row],[Stock Actual]]*INVENTARIO[[#This Row],[Costo total]]</f>
        <v>0</v>
      </c>
    </row>
    <row r="514" spans="1:28" ht="55" customHeight="1" x14ac:dyDescent="0.15">
      <c r="A514" s="43" t="s">
        <v>1715</v>
      </c>
      <c r="B514" s="169"/>
      <c r="C514" s="170" t="s">
        <v>12</v>
      </c>
      <c r="D514" s="83" t="s">
        <v>50</v>
      </c>
      <c r="E514" s="83" t="s">
        <v>2509</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1303</v>
      </c>
      <c r="Z514" s="43"/>
      <c r="AA514" s="43">
        <f>INVENTARIO[[#This Row],[Costo total]]*INVENTARIO[[#This Row],[Entradas]]</f>
        <v>21.470454545454544</v>
      </c>
      <c r="AB514" s="172">
        <f>INVENTARIO[[#This Row],[Stock Actual]]*INVENTARIO[[#This Row],[Costo total]]</f>
        <v>21.470454545454544</v>
      </c>
    </row>
    <row r="515" spans="1:28" ht="55" customHeight="1" x14ac:dyDescent="0.15">
      <c r="A515" s="42" t="s">
        <v>1716</v>
      </c>
      <c r="B515" s="173"/>
      <c r="C515" s="174" t="s">
        <v>12</v>
      </c>
      <c r="D515" s="78" t="s">
        <v>50</v>
      </c>
      <c r="E515" s="78" t="s">
        <v>2509</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1303</v>
      </c>
      <c r="Z515" s="20"/>
      <c r="AA515" s="20">
        <f>INVENTARIO[[#This Row],[Costo total]]*INVENTARIO[[#This Row],[Entradas]]</f>
        <v>21.470454545454544</v>
      </c>
      <c r="AB515" s="172">
        <f>INVENTARIO[[#This Row],[Stock Actual]]*INVENTARIO[[#This Row],[Costo total]]</f>
        <v>21.470454545454544</v>
      </c>
    </row>
    <row r="516" spans="1:28" ht="55" customHeight="1" x14ac:dyDescent="0.15">
      <c r="A516" s="43" t="s">
        <v>1717</v>
      </c>
      <c r="B516" s="169"/>
      <c r="C516" s="170" t="s">
        <v>12</v>
      </c>
      <c r="D516" s="83" t="s">
        <v>2698</v>
      </c>
      <c r="E516" s="83" t="s">
        <v>2509</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1303</v>
      </c>
      <c r="Z516" s="43"/>
      <c r="AA516" s="43">
        <f>INVENTARIO[[#This Row],[Costo total]]*INVENTARIO[[#This Row],[Entradas]]</f>
        <v>42.940909090909088</v>
      </c>
      <c r="AB516" s="172">
        <f>INVENTARIO[[#This Row],[Stock Actual]]*INVENTARIO[[#This Row],[Costo total]]</f>
        <v>42.940909090909088</v>
      </c>
    </row>
    <row r="517" spans="1:28" ht="55" customHeight="1" x14ac:dyDescent="0.15">
      <c r="A517" s="42" t="s">
        <v>1718</v>
      </c>
      <c r="B517" s="173"/>
      <c r="C517" s="174" t="s">
        <v>12</v>
      </c>
      <c r="D517" s="78" t="s">
        <v>2330</v>
      </c>
      <c r="E517" s="78" t="s">
        <v>2510</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c r="AA517" s="20">
        <f>INVENTARIO[[#This Row],[Costo total]]*INVENTARIO[[#This Row],[Entradas]]</f>
        <v>14.863636363636363</v>
      </c>
      <c r="AB517" s="172">
        <f>INVENTARIO[[#This Row],[Stock Actual]]*INVENTARIO[[#This Row],[Costo total]]</f>
        <v>14.863636363636363</v>
      </c>
    </row>
    <row r="518" spans="1:28" ht="55" customHeight="1" x14ac:dyDescent="0.15">
      <c r="A518" s="43" t="s">
        <v>1719</v>
      </c>
      <c r="B518" s="169"/>
      <c r="C518" s="170" t="s">
        <v>12</v>
      </c>
      <c r="D518" s="83" t="s">
        <v>52</v>
      </c>
      <c r="E518" s="83" t="s">
        <v>2511</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c r="AA518" s="43">
        <f>INVENTARIO[[#This Row],[Costo total]]*INVENTARIO[[#This Row],[Entradas]]</f>
        <v>19.970588235294116</v>
      </c>
      <c r="AB518" s="172">
        <f>INVENTARIO[[#This Row],[Stock Actual]]*INVENTARIO[[#This Row],[Costo total]]</f>
        <v>14.977941176470587</v>
      </c>
    </row>
    <row r="519" spans="1:28"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c r="AA519" s="20">
        <f>INVENTARIO[[#This Row],[Costo total]]*INVENTARIO[[#This Row],[Entradas]]</f>
        <v>0</v>
      </c>
      <c r="AB519" s="172">
        <f>INVENTARIO[[#This Row],[Stock Actual]]*INVENTARIO[[#This Row],[Costo total]]</f>
        <v>0</v>
      </c>
    </row>
    <row r="520" spans="1:28" ht="55" customHeight="1" x14ac:dyDescent="0.15">
      <c r="A520" s="43" t="s">
        <v>1722</v>
      </c>
      <c r="B520" s="169"/>
      <c r="C520" s="170" t="s">
        <v>12</v>
      </c>
      <c r="D520" s="83" t="s">
        <v>52</v>
      </c>
      <c r="E520" s="83" t="s">
        <v>2512</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c r="AA520" s="43">
        <f>INVENTARIO[[#This Row],[Costo total]]*INVENTARIO[[#This Row],[Entradas]]</f>
        <v>26.426470588235293</v>
      </c>
      <c r="AB520" s="172">
        <f>INVENTARIO[[#This Row],[Stock Actual]]*INVENTARIO[[#This Row],[Costo total]]</f>
        <v>17.617647058823529</v>
      </c>
    </row>
    <row r="521" spans="1:28" ht="55" customHeight="1" x14ac:dyDescent="0.15">
      <c r="A521" s="42" t="s">
        <v>1759</v>
      </c>
      <c r="B521" s="173"/>
      <c r="C521" s="174" t="s">
        <v>12</v>
      </c>
      <c r="D521" s="78" t="s">
        <v>52</v>
      </c>
      <c r="E521" s="78" t="s">
        <v>2513</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c r="AA521" s="20">
        <f>INVENTARIO[[#This Row],[Costo total]]*INVENTARIO[[#This Row],[Entradas]]</f>
        <v>19.970588235294116</v>
      </c>
      <c r="AB521" s="172">
        <f>INVENTARIO[[#This Row],[Stock Actual]]*INVENTARIO[[#This Row],[Costo total]]</f>
        <v>14.977941176470587</v>
      </c>
    </row>
    <row r="522" spans="1:28" ht="55" customHeight="1" x14ac:dyDescent="0.15">
      <c r="A522" s="43" t="s">
        <v>1304</v>
      </c>
      <c r="B522" s="169"/>
      <c r="C522" s="170" t="s">
        <v>12</v>
      </c>
      <c r="D522" s="83" t="s">
        <v>2330</v>
      </c>
      <c r="E522" s="83" t="s">
        <v>1294</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1303</v>
      </c>
      <c r="Z522" s="43"/>
      <c r="AA522" s="43">
        <f>INVENTARIO[[#This Row],[Costo total]]*INVENTARIO[[#This Row],[Entradas]]</f>
        <v>27.286764705882351</v>
      </c>
      <c r="AB522" s="172">
        <f>INVENTARIO[[#This Row],[Stock Actual]]*INVENTARIO[[#This Row],[Costo total]]</f>
        <v>0</v>
      </c>
    </row>
    <row r="523" spans="1:28" ht="55" customHeight="1" x14ac:dyDescent="0.15">
      <c r="A523" s="42" t="s">
        <v>1305</v>
      </c>
      <c r="B523" s="173"/>
      <c r="C523" s="174" t="s">
        <v>12</v>
      </c>
      <c r="D523" s="78" t="s">
        <v>2330</v>
      </c>
      <c r="E523" s="78" t="s">
        <v>1294</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1303</v>
      </c>
      <c r="Z523" s="20"/>
      <c r="AA523" s="20">
        <f>INVENTARIO[[#This Row],[Costo total]]*INVENTARIO[[#This Row],[Entradas]]</f>
        <v>27.286764705882351</v>
      </c>
      <c r="AB523" s="172">
        <f>INVENTARIO[[#This Row],[Stock Actual]]*INVENTARIO[[#This Row],[Costo total]]</f>
        <v>0</v>
      </c>
    </row>
    <row r="524" spans="1:28" ht="55" customHeight="1" x14ac:dyDescent="0.15">
      <c r="A524" s="43" t="s">
        <v>1307</v>
      </c>
      <c r="B524" s="169"/>
      <c r="C524" s="170" t="s">
        <v>12</v>
      </c>
      <c r="D524" s="83" t="s">
        <v>52</v>
      </c>
      <c r="E524" s="83" t="s">
        <v>1295</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1303</v>
      </c>
      <c r="Z524" s="43"/>
      <c r="AA524" s="43">
        <f>INVENTARIO[[#This Row],[Costo total]]*INVENTARIO[[#This Row],[Entradas]]</f>
        <v>25.017647058823528</v>
      </c>
      <c r="AB524" s="172">
        <f>INVENTARIO[[#This Row],[Stock Actual]]*INVENTARIO[[#This Row],[Costo total]]</f>
        <v>0</v>
      </c>
    </row>
    <row r="525" spans="1:28" ht="55" customHeight="1" x14ac:dyDescent="0.15">
      <c r="A525" s="42" t="s">
        <v>1308</v>
      </c>
      <c r="B525" s="173"/>
      <c r="C525" s="174" t="s">
        <v>12</v>
      </c>
      <c r="D525" s="78" t="s">
        <v>52</v>
      </c>
      <c r="E525" s="78" t="s">
        <v>1295</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1303</v>
      </c>
      <c r="Z525" s="20"/>
      <c r="AA525" s="20">
        <f>INVENTARIO[[#This Row],[Costo total]]*INVENTARIO[[#This Row],[Entradas]]</f>
        <v>25.017647058823528</v>
      </c>
      <c r="AB525" s="172">
        <f>INVENTARIO[[#This Row],[Stock Actual]]*INVENTARIO[[#This Row],[Costo total]]</f>
        <v>0</v>
      </c>
    </row>
    <row r="526" spans="1:28" ht="55" customHeight="1" x14ac:dyDescent="0.15">
      <c r="A526" s="43" t="s">
        <v>1309</v>
      </c>
      <c r="B526" s="169"/>
      <c r="C526" s="170" t="s">
        <v>12</v>
      </c>
      <c r="D526" s="83" t="s">
        <v>415</v>
      </c>
      <c r="E526" s="83" t="s">
        <v>1296</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1303</v>
      </c>
      <c r="Z526" s="43"/>
      <c r="AA526" s="43">
        <f>INVENTARIO[[#This Row],[Costo total]]*INVENTARIO[[#This Row],[Entradas]]</f>
        <v>20.138235294117646</v>
      </c>
      <c r="AB526" s="172">
        <f>INVENTARIO[[#This Row],[Stock Actual]]*INVENTARIO[[#This Row],[Costo total]]</f>
        <v>0</v>
      </c>
    </row>
    <row r="527" spans="1:28" ht="55" customHeight="1" x14ac:dyDescent="0.15">
      <c r="A527" s="42" t="s">
        <v>1311</v>
      </c>
      <c r="B527" s="173"/>
      <c r="C527" s="174" t="s">
        <v>12</v>
      </c>
      <c r="D527" s="78" t="s">
        <v>1194</v>
      </c>
      <c r="E527" s="78" t="s">
        <v>1297</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1303</v>
      </c>
      <c r="Z527" s="20"/>
      <c r="AA527" s="20">
        <f>INVENTARIO[[#This Row],[Costo total]]*INVENTARIO[[#This Row],[Entradas]]</f>
        <v>13.682352941176472</v>
      </c>
      <c r="AB527" s="172">
        <f>INVENTARIO[[#This Row],[Stock Actual]]*INVENTARIO[[#This Row],[Costo total]]</f>
        <v>0</v>
      </c>
    </row>
    <row r="528" spans="1:28" ht="55" customHeight="1" x14ac:dyDescent="0.15">
      <c r="A528" s="43" t="s">
        <v>1312</v>
      </c>
      <c r="B528" s="169"/>
      <c r="C528" s="170" t="s">
        <v>12</v>
      </c>
      <c r="D528" s="83" t="s">
        <v>1767</v>
      </c>
      <c r="E528" s="83" t="s">
        <v>1298</v>
      </c>
      <c r="F528" s="83" t="s">
        <v>1299</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1303</v>
      </c>
      <c r="Z528" s="43"/>
      <c r="AA528" s="43">
        <f>INVENTARIO[[#This Row],[Costo total]]*INVENTARIO[[#This Row],[Entradas]]</f>
        <v>22.050735294117651</v>
      </c>
      <c r="AB528" s="172">
        <f>INVENTARIO[[#This Row],[Stock Actual]]*INVENTARIO[[#This Row],[Costo total]]</f>
        <v>0</v>
      </c>
    </row>
    <row r="529" spans="1:28" ht="55" customHeight="1" x14ac:dyDescent="0.15">
      <c r="A529" s="42" t="s">
        <v>1315</v>
      </c>
      <c r="B529" s="173"/>
      <c r="C529" s="174" t="s">
        <v>12</v>
      </c>
      <c r="D529" s="78" t="s">
        <v>50</v>
      </c>
      <c r="E529" s="78" t="s">
        <v>1300</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1303</v>
      </c>
      <c r="Z529" s="20"/>
      <c r="AA529" s="20">
        <f>INVENTARIO[[#This Row],[Costo total]]*INVENTARIO[[#This Row],[Entradas]]</f>
        <v>22.388970588235296</v>
      </c>
      <c r="AB529" s="172">
        <f>INVENTARIO[[#This Row],[Stock Actual]]*INVENTARIO[[#This Row],[Costo total]]</f>
        <v>0</v>
      </c>
    </row>
    <row r="530" spans="1:28" ht="55" customHeight="1" x14ac:dyDescent="0.15">
      <c r="A530" s="43" t="s">
        <v>1723</v>
      </c>
      <c r="B530" s="169"/>
      <c r="C530" s="170" t="s">
        <v>12</v>
      </c>
      <c r="D530" s="83" t="s">
        <v>50</v>
      </c>
      <c r="E530" s="83" t="s">
        <v>1300</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1303</v>
      </c>
      <c r="Z530" s="43"/>
      <c r="AA530" s="43">
        <f>INVENTARIO[[#This Row],[Costo total]]*INVENTARIO[[#This Row],[Entradas]]</f>
        <v>22.301470588235293</v>
      </c>
      <c r="AB530" s="172">
        <f>INVENTARIO[[#This Row],[Stock Actual]]*INVENTARIO[[#This Row],[Costo total]]</f>
        <v>0</v>
      </c>
    </row>
    <row r="531" spans="1:28" ht="55" customHeight="1" x14ac:dyDescent="0.15">
      <c r="A531" s="42" t="s">
        <v>1724</v>
      </c>
      <c r="B531" s="173"/>
      <c r="C531" s="174" t="s">
        <v>12</v>
      </c>
      <c r="D531" s="78" t="s">
        <v>50</v>
      </c>
      <c r="E531" s="78" t="s">
        <v>1336</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1303</v>
      </c>
      <c r="Z531" s="20"/>
      <c r="AA531" s="20">
        <f>INVENTARIO[[#This Row],[Costo total]]*INVENTARIO[[#This Row],[Entradas]]</f>
        <v>15.806617647058825</v>
      </c>
      <c r="AB531" s="172">
        <f>INVENTARIO[[#This Row],[Stock Actual]]*INVENTARIO[[#This Row],[Costo total]]</f>
        <v>0</v>
      </c>
    </row>
    <row r="532" spans="1:28" ht="55" customHeight="1" x14ac:dyDescent="0.15">
      <c r="A532" s="43" t="s">
        <v>1720</v>
      </c>
      <c r="B532" s="169"/>
      <c r="C532" s="170" t="s">
        <v>12</v>
      </c>
      <c r="D532" s="83" t="s">
        <v>50</v>
      </c>
      <c r="E532" s="83" t="s">
        <v>1327</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1789</v>
      </c>
      <c r="Z532" s="43"/>
      <c r="AA532" s="43">
        <f>INVENTARIO[[#This Row],[Costo total]]*INVENTARIO[[#This Row],[Entradas]]</f>
        <v>16.8</v>
      </c>
      <c r="AB532" s="172">
        <f>INVENTARIO[[#This Row],[Stock Actual]]*INVENTARIO[[#This Row],[Costo total]]</f>
        <v>0</v>
      </c>
    </row>
    <row r="533" spans="1:28" ht="55" customHeight="1" x14ac:dyDescent="0.15">
      <c r="A533" s="42" t="s">
        <v>1725</v>
      </c>
      <c r="B533" s="173"/>
      <c r="C533" s="174" t="s">
        <v>12</v>
      </c>
      <c r="D533" s="78" t="s">
        <v>415</v>
      </c>
      <c r="E533" s="78" t="s">
        <v>2514</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1303</v>
      </c>
      <c r="Z533" s="20"/>
      <c r="AA533" s="20">
        <f>INVENTARIO[[#This Row],[Costo total]]*INVENTARIO[[#This Row],[Entradas]]</f>
        <v>4.5220588235294112</v>
      </c>
      <c r="AB533" s="172">
        <f>INVENTARIO[[#This Row],[Stock Actual]]*INVENTARIO[[#This Row],[Costo total]]</f>
        <v>4.5220588235294112</v>
      </c>
    </row>
    <row r="534" spans="1:28" ht="55" customHeight="1" x14ac:dyDescent="0.15">
      <c r="A534" s="43" t="s">
        <v>1726</v>
      </c>
      <c r="B534" s="169"/>
      <c r="C534" s="170" t="s">
        <v>12</v>
      </c>
      <c r="D534" s="83" t="s">
        <v>415</v>
      </c>
      <c r="E534" s="83" t="s">
        <v>1328</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1303</v>
      </c>
      <c r="Z534" s="43"/>
      <c r="AA534" s="43">
        <f>INVENTARIO[[#This Row],[Costo total]]*INVENTARIO[[#This Row],[Entradas]]</f>
        <v>6.9235294117647062</v>
      </c>
      <c r="AB534" s="172">
        <f>INVENTARIO[[#This Row],[Stock Actual]]*INVENTARIO[[#This Row],[Costo total]]</f>
        <v>0</v>
      </c>
    </row>
    <row r="535" spans="1:28" ht="55" customHeight="1" x14ac:dyDescent="0.15">
      <c r="A535" s="42" t="s">
        <v>1727</v>
      </c>
      <c r="B535" s="173"/>
      <c r="C535" s="174" t="s">
        <v>12</v>
      </c>
      <c r="D535" s="78" t="s">
        <v>415</v>
      </c>
      <c r="E535" s="78" t="s">
        <v>1329</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1303</v>
      </c>
      <c r="Z535" s="20"/>
      <c r="AA535" s="20">
        <f>INVENTARIO[[#This Row],[Costo total]]*INVENTARIO[[#This Row],[Entradas]]</f>
        <v>40.958823529411767</v>
      </c>
      <c r="AB535" s="172">
        <f>INVENTARIO[[#This Row],[Stock Actual]]*INVENTARIO[[#This Row],[Costo total]]</f>
        <v>0</v>
      </c>
    </row>
    <row r="536" spans="1:28" ht="55" customHeight="1" x14ac:dyDescent="0.15">
      <c r="A536" s="43" t="s">
        <v>1728</v>
      </c>
      <c r="B536" s="169"/>
      <c r="C536" s="170" t="s">
        <v>12</v>
      </c>
      <c r="D536" s="83" t="s">
        <v>415</v>
      </c>
      <c r="E536" s="83" t="s">
        <v>1329</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1303</v>
      </c>
      <c r="Z536" s="43"/>
      <c r="AA536" s="43">
        <f>INVENTARIO[[#This Row],[Costo total]]*INVENTARIO[[#This Row],[Entradas]]</f>
        <v>40.958823529411767</v>
      </c>
      <c r="AB536" s="172">
        <f>INVENTARIO[[#This Row],[Stock Actual]]*INVENTARIO[[#This Row],[Costo total]]</f>
        <v>0</v>
      </c>
    </row>
    <row r="537" spans="1:28" ht="55" customHeight="1" x14ac:dyDescent="0.15">
      <c r="A537" s="42" t="s">
        <v>1721</v>
      </c>
      <c r="B537" s="173"/>
      <c r="C537" s="174" t="s">
        <v>12</v>
      </c>
      <c r="D537" s="78" t="s">
        <v>890</v>
      </c>
      <c r="E537" s="78" t="s">
        <v>1332</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c r="AA537" s="20">
        <f>INVENTARIO[[#This Row],[Costo total]]*INVENTARIO[[#This Row],[Entradas]]</f>
        <v>32.264705882352942</v>
      </c>
      <c r="AB537" s="172">
        <f>INVENTARIO[[#This Row],[Stock Actual]]*INVENTARIO[[#This Row],[Costo total]]</f>
        <v>0</v>
      </c>
    </row>
    <row r="538" spans="1:28" ht="55" customHeight="1" x14ac:dyDescent="0.15">
      <c r="A538" s="43" t="s">
        <v>1729</v>
      </c>
      <c r="B538" s="169"/>
      <c r="C538" s="170" t="s">
        <v>12</v>
      </c>
      <c r="D538" s="83" t="s">
        <v>415</v>
      </c>
      <c r="E538" s="83" t="s">
        <v>1330</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1303</v>
      </c>
      <c r="Z538" s="43"/>
      <c r="AA538" s="43">
        <f>INVENTARIO[[#This Row],[Costo total]]*INVENTARIO[[#This Row],[Entradas]]</f>
        <v>19.338970588235291</v>
      </c>
      <c r="AB538" s="172">
        <f>INVENTARIO[[#This Row],[Stock Actual]]*INVENTARIO[[#This Row],[Costo total]]</f>
        <v>0</v>
      </c>
    </row>
    <row r="539" spans="1:28" ht="55" customHeight="1" x14ac:dyDescent="0.15">
      <c r="A539" s="42" t="s">
        <v>1730</v>
      </c>
      <c r="B539" s="173"/>
      <c r="C539" s="174" t="s">
        <v>12</v>
      </c>
      <c r="D539" s="78" t="s">
        <v>415</v>
      </c>
      <c r="E539" s="78" t="s">
        <v>1330</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1303</v>
      </c>
      <c r="Z539" s="20"/>
      <c r="AA539" s="20">
        <f>INVENTARIO[[#This Row],[Costo total]]*INVENTARIO[[#This Row],[Entradas]]</f>
        <v>38.677941176470583</v>
      </c>
      <c r="AB539" s="172">
        <f>INVENTARIO[[#This Row],[Stock Actual]]*INVENTARIO[[#This Row],[Costo total]]</f>
        <v>0</v>
      </c>
    </row>
    <row r="540" spans="1:28" ht="55" customHeight="1" x14ac:dyDescent="0.15">
      <c r="A540" s="43" t="s">
        <v>1731</v>
      </c>
      <c r="B540" s="169"/>
      <c r="C540" s="170" t="s">
        <v>12</v>
      </c>
      <c r="D540" s="83" t="s">
        <v>215</v>
      </c>
      <c r="E540" s="83" t="s">
        <v>1331</v>
      </c>
      <c r="F540" s="83" t="s">
        <v>1342</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c r="AA540" s="43">
        <f>INVENTARIO[[#This Row],[Costo total]]*INVENTARIO[[#This Row],[Entradas]]</f>
        <v>53.705882352941174</v>
      </c>
      <c r="AB540" s="172">
        <f>INVENTARIO[[#This Row],[Stock Actual]]*INVENTARIO[[#This Row],[Costo total]]</f>
        <v>53.705882352941174</v>
      </c>
    </row>
    <row r="541" spans="1:28" ht="55" customHeight="1" x14ac:dyDescent="0.15">
      <c r="A541" s="42" t="s">
        <v>1732</v>
      </c>
      <c r="B541" s="173"/>
      <c r="C541" s="174" t="s">
        <v>12</v>
      </c>
      <c r="D541" s="78" t="s">
        <v>215</v>
      </c>
      <c r="E541" s="78" t="s">
        <v>1331</v>
      </c>
      <c r="F541" s="78" t="s">
        <v>2328</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215</v>
      </c>
      <c r="E542" s="83" t="s">
        <v>1331</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c r="AA542" s="43">
        <f>INVENTARIO[[#This Row],[Costo total]]*INVENTARIO[[#This Row],[Entradas]]</f>
        <v>53.705882352941174</v>
      </c>
      <c r="AB542" s="172">
        <f>INVENTARIO[[#This Row],[Stock Actual]]*INVENTARIO[[#This Row],[Costo total]]</f>
        <v>26.852941176470587</v>
      </c>
    </row>
    <row r="543" spans="1:28" ht="55" customHeight="1" x14ac:dyDescent="0.15">
      <c r="A543" s="42" t="s">
        <v>1734</v>
      </c>
      <c r="B543" s="173"/>
      <c r="C543" s="174" t="s">
        <v>12</v>
      </c>
      <c r="D543" s="78" t="s">
        <v>1209</v>
      </c>
      <c r="E543" s="78" t="s">
        <v>1334</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customHeight="1" x14ac:dyDescent="0.15">
      <c r="A544" s="43" t="s">
        <v>1735</v>
      </c>
      <c r="B544" s="169"/>
      <c r="C544" s="170" t="s">
        <v>12</v>
      </c>
      <c r="D544" s="83" t="s">
        <v>1209</v>
      </c>
      <c r="E544" s="83" t="s">
        <v>1334</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customHeight="1" x14ac:dyDescent="0.15">
      <c r="A545" s="42" t="s">
        <v>1736</v>
      </c>
      <c r="B545" s="173"/>
      <c r="C545" s="174" t="s">
        <v>12</v>
      </c>
      <c r="D545" s="78" t="s">
        <v>1209</v>
      </c>
      <c r="E545" s="78" t="s">
        <v>1333</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customHeight="1" x14ac:dyDescent="0.15">
      <c r="A546" s="43" t="s">
        <v>1737</v>
      </c>
      <c r="B546" s="169"/>
      <c r="C546" s="170" t="s">
        <v>12</v>
      </c>
      <c r="D546" s="83" t="s">
        <v>1209</v>
      </c>
      <c r="E546" s="83" t="s">
        <v>1333</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customHeight="1" x14ac:dyDescent="0.15">
      <c r="A547" s="42" t="s">
        <v>1738</v>
      </c>
      <c r="B547" s="173"/>
      <c r="C547" s="174" t="s">
        <v>12</v>
      </c>
      <c r="D547" s="78" t="s">
        <v>1209</v>
      </c>
      <c r="E547" s="78" t="s">
        <v>1333</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customHeight="1" x14ac:dyDescent="0.15">
      <c r="A548" s="43" t="s">
        <v>1739</v>
      </c>
      <c r="B548" s="169"/>
      <c r="C548" s="170" t="s">
        <v>12</v>
      </c>
      <c r="D548" s="83" t="s">
        <v>192</v>
      </c>
      <c r="E548" s="83" t="s">
        <v>1335</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customHeight="1" x14ac:dyDescent="0.15">
      <c r="A549" s="42" t="s">
        <v>1740</v>
      </c>
      <c r="B549" s="173"/>
      <c r="C549" s="174" t="s">
        <v>12</v>
      </c>
      <c r="D549" s="78" t="s">
        <v>2702</v>
      </c>
      <c r="E549" s="78" t="s">
        <v>1337</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customHeight="1" x14ac:dyDescent="0.15">
      <c r="A550" s="43" t="s">
        <v>1741</v>
      </c>
      <c r="B550" s="169"/>
      <c r="C550" s="170" t="s">
        <v>12</v>
      </c>
      <c r="D550" s="83" t="s">
        <v>253</v>
      </c>
      <c r="E550" s="83" t="s">
        <v>1337</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customHeight="1" x14ac:dyDescent="0.15">
      <c r="A551" s="42" t="s">
        <v>1742</v>
      </c>
      <c r="B551" s="173"/>
      <c r="C551" s="174" t="s">
        <v>12</v>
      </c>
      <c r="D551" s="78" t="s">
        <v>253</v>
      </c>
      <c r="E551" s="78" t="s">
        <v>1337</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customHeight="1" x14ac:dyDescent="0.15">
      <c r="A552" s="43" t="s">
        <v>1743</v>
      </c>
      <c r="B552" s="169"/>
      <c r="C552" s="170" t="s">
        <v>12</v>
      </c>
      <c r="D552" s="83" t="s">
        <v>253</v>
      </c>
      <c r="E552" s="83" t="s">
        <v>1338</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customHeight="1" x14ac:dyDescent="0.15">
      <c r="A553" s="42" t="s">
        <v>1744</v>
      </c>
      <c r="B553" s="173"/>
      <c r="C553" s="174" t="s">
        <v>12</v>
      </c>
      <c r="D553" s="78" t="s">
        <v>253</v>
      </c>
      <c r="E553" s="78" t="s">
        <v>1338</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215</v>
      </c>
      <c r="E554" s="83" t="s">
        <v>2411</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customHeight="1" x14ac:dyDescent="0.15">
      <c r="A555" s="42" t="s">
        <v>1746</v>
      </c>
      <c r="B555" s="173"/>
      <c r="C555" s="174" t="s">
        <v>12</v>
      </c>
      <c r="D555" s="78" t="s">
        <v>52</v>
      </c>
      <c r="E555" s="78" t="s">
        <v>1341</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customHeight="1" x14ac:dyDescent="0.15">
      <c r="A556" s="43" t="s">
        <v>1747</v>
      </c>
      <c r="B556" s="169"/>
      <c r="C556" s="170" t="s">
        <v>12</v>
      </c>
      <c r="D556" s="83" t="s">
        <v>52</v>
      </c>
      <c r="E556" s="83" t="s">
        <v>1340</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customHeight="1" x14ac:dyDescent="0.15">
      <c r="A557" s="42" t="s">
        <v>1748</v>
      </c>
      <c r="B557" s="173"/>
      <c r="C557" s="174" t="s">
        <v>12</v>
      </c>
      <c r="D557" s="78" t="s">
        <v>50</v>
      </c>
      <c r="E557" s="78" t="s">
        <v>2515</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customHeight="1" x14ac:dyDescent="0.15">
      <c r="A558" s="43" t="s">
        <v>1749</v>
      </c>
      <c r="B558" s="169"/>
      <c r="C558" s="170" t="s">
        <v>12</v>
      </c>
      <c r="D558" s="83" t="s">
        <v>50</v>
      </c>
      <c r="E558" s="83" t="s">
        <v>1343</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customHeight="1" x14ac:dyDescent="0.15">
      <c r="A559" s="42" t="s">
        <v>1750</v>
      </c>
      <c r="B559" s="173"/>
      <c r="C559" s="174" t="s">
        <v>12</v>
      </c>
      <c r="D559" s="78" t="s">
        <v>192</v>
      </c>
      <c r="E559" s="78" t="s">
        <v>1760</v>
      </c>
      <c r="F559" s="78" t="s">
        <v>2325</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customHeight="1" x14ac:dyDescent="0.15">
      <c r="A560" s="43" t="s">
        <v>1751</v>
      </c>
      <c r="B560" s="169"/>
      <c r="C560" s="170" t="s">
        <v>12</v>
      </c>
      <c r="D560" s="83" t="s">
        <v>50</v>
      </c>
      <c r="E560" s="83" t="s">
        <v>1761</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customHeight="1" x14ac:dyDescent="0.15">
      <c r="A561" s="42" t="s">
        <v>1752</v>
      </c>
      <c r="B561" s="173"/>
      <c r="C561" s="174" t="s">
        <v>12</v>
      </c>
      <c r="D561" s="78" t="s">
        <v>50</v>
      </c>
      <c r="E561" s="78" t="s">
        <v>1764</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customHeight="1" x14ac:dyDescent="0.15">
      <c r="A562" s="43" t="s">
        <v>1753</v>
      </c>
      <c r="B562" s="169"/>
      <c r="C562" s="170" t="s">
        <v>12</v>
      </c>
      <c r="D562" s="83" t="s">
        <v>253</v>
      </c>
      <c r="E562" s="83" t="s">
        <v>1771</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customHeight="1" x14ac:dyDescent="0.15">
      <c r="A563" s="42" t="s">
        <v>1754</v>
      </c>
      <c r="B563" s="173"/>
      <c r="C563" s="174" t="s">
        <v>12</v>
      </c>
      <c r="D563" s="78" t="s">
        <v>415</v>
      </c>
      <c r="E563" s="78" t="s">
        <v>2516</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c r="AA563" s="20">
        <f>INVENTARIO[[#This Row],[Costo total]]*INVENTARIO[[#This Row],[Entradas]]</f>
        <v>16.21764705882353</v>
      </c>
      <c r="AB563" s="172">
        <f>INVENTARIO[[#This Row],[Stock Actual]]*INVENTARIO[[#This Row],[Costo total]]</f>
        <v>0</v>
      </c>
    </row>
    <row r="564" spans="1:28" ht="55" customHeight="1" x14ac:dyDescent="0.15">
      <c r="A564" s="43" t="s">
        <v>1755</v>
      </c>
      <c r="B564" s="169"/>
      <c r="C564" s="170" t="s">
        <v>12</v>
      </c>
      <c r="D564" s="83" t="s">
        <v>2601</v>
      </c>
      <c r="E564" s="83" t="s">
        <v>1772</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customHeight="1" x14ac:dyDescent="0.15">
      <c r="A565" s="42" t="s">
        <v>1756</v>
      </c>
      <c r="B565" s="173"/>
      <c r="C565" s="174" t="s">
        <v>12</v>
      </c>
      <c r="D565" s="78" t="s">
        <v>2601</v>
      </c>
      <c r="E565" s="78" t="s">
        <v>2517</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customHeight="1" x14ac:dyDescent="0.15">
      <c r="A566" s="43" t="s">
        <v>1757</v>
      </c>
      <c r="B566" s="169"/>
      <c r="C566" s="170" t="s">
        <v>12</v>
      </c>
      <c r="D566" s="83" t="s">
        <v>2601</v>
      </c>
      <c r="E566" s="83" t="s">
        <v>1773</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215</v>
      </c>
      <c r="E567" s="78" t="s">
        <v>1774</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customHeight="1" x14ac:dyDescent="0.15">
      <c r="A569" s="42" t="s">
        <v>1777</v>
      </c>
      <c r="B569" s="173"/>
      <c r="C569" s="174" t="s">
        <v>12</v>
      </c>
      <c r="D569" s="78" t="s">
        <v>52</v>
      </c>
      <c r="E569" s="78" t="s">
        <v>1791</v>
      </c>
      <c r="F569" s="78" t="s">
        <v>2326</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customHeight="1" x14ac:dyDescent="0.15">
      <c r="A570" s="43" t="s">
        <v>1778</v>
      </c>
      <c r="B570" s="169"/>
      <c r="C570" s="170" t="s">
        <v>12</v>
      </c>
      <c r="D570" s="83" t="s">
        <v>52</v>
      </c>
      <c r="E570" s="83" t="s">
        <v>1793</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2209</v>
      </c>
      <c r="Z570" s="43"/>
      <c r="AA570" s="43">
        <f>INVENTARIO[[#This Row],[Costo total]]*INVENTARIO[[#This Row],[Entradas]]</f>
        <v>8.5300000000000011</v>
      </c>
      <c r="AB570" s="172">
        <f>INVENTARIO[[#This Row],[Stock Actual]]*INVENTARIO[[#This Row],[Costo total]]</f>
        <v>0</v>
      </c>
    </row>
    <row r="571" spans="1:28" ht="55" customHeight="1" x14ac:dyDescent="0.15">
      <c r="A571" s="42" t="s">
        <v>1794</v>
      </c>
      <c r="B571" s="173"/>
      <c r="C571" s="174" t="s">
        <v>12</v>
      </c>
      <c r="D571" s="78" t="s">
        <v>52</v>
      </c>
      <c r="E571" s="78" t="s">
        <v>1793</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2209</v>
      </c>
      <c r="Z571" s="20"/>
      <c r="AA571" s="20">
        <f>INVENTARIO[[#This Row],[Costo total]]*INVENTARIO[[#This Row],[Entradas]]</f>
        <v>8.5300000000000011</v>
      </c>
      <c r="AB571" s="172">
        <f>INVENTARIO[[#This Row],[Stock Actual]]*INVENTARIO[[#This Row],[Costo total]]</f>
        <v>0</v>
      </c>
    </row>
    <row r="572" spans="1:28" ht="55" customHeight="1" x14ac:dyDescent="0.15">
      <c r="A572" s="43" t="s">
        <v>1795</v>
      </c>
      <c r="B572" s="169"/>
      <c r="C572" s="170" t="s">
        <v>12</v>
      </c>
      <c r="D572" s="83" t="s">
        <v>253</v>
      </c>
      <c r="E572" s="83" t="s">
        <v>1796</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2209</v>
      </c>
      <c r="Z572" s="43"/>
      <c r="AA572" s="43">
        <f>INVENTARIO[[#This Row],[Costo total]]*INVENTARIO[[#This Row],[Entradas]]</f>
        <v>22.330000000000002</v>
      </c>
      <c r="AB572" s="172">
        <f>INVENTARIO[[#This Row],[Stock Actual]]*INVENTARIO[[#This Row],[Costo total]]</f>
        <v>10.150000000000002</v>
      </c>
    </row>
    <row r="573" spans="1:28" ht="55" customHeight="1" x14ac:dyDescent="0.15">
      <c r="A573" s="42" t="s">
        <v>1797</v>
      </c>
      <c r="B573" s="173"/>
      <c r="C573" s="174" t="s">
        <v>12</v>
      </c>
      <c r="D573" s="78" t="s">
        <v>2330</v>
      </c>
      <c r="E573" s="78" t="s">
        <v>1798</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2209</v>
      </c>
      <c r="Z573" s="20"/>
      <c r="AA573" s="20">
        <f>INVENTARIO[[#This Row],[Costo total]]*INVENTARIO[[#This Row],[Entradas]]</f>
        <v>28.58</v>
      </c>
      <c r="AB573" s="172">
        <f>INVENTARIO[[#This Row],[Stock Actual]]*INVENTARIO[[#This Row],[Costo total]]</f>
        <v>0</v>
      </c>
    </row>
    <row r="574" spans="1:28" ht="55" customHeight="1" x14ac:dyDescent="0.15">
      <c r="A574" s="43" t="s">
        <v>1799</v>
      </c>
      <c r="B574" s="169"/>
      <c r="C574" s="170" t="s">
        <v>12</v>
      </c>
      <c r="D574" s="83" t="s">
        <v>2330</v>
      </c>
      <c r="E574" s="83" t="s">
        <v>2518</v>
      </c>
      <c r="F574" s="83" t="s">
        <v>2670</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2209</v>
      </c>
      <c r="Z574" s="43"/>
      <c r="AA574" s="43">
        <f>INVENTARIO[[#This Row],[Costo total]]*INVENTARIO[[#This Row],[Entradas]]</f>
        <v>14.29</v>
      </c>
      <c r="AB574" s="172">
        <f>INVENTARIO[[#This Row],[Stock Actual]]*INVENTARIO[[#This Row],[Costo total]]</f>
        <v>14.29</v>
      </c>
    </row>
    <row r="575" spans="1:28" ht="55" customHeight="1" x14ac:dyDescent="0.15">
      <c r="A575" s="42" t="s">
        <v>1800</v>
      </c>
      <c r="B575" s="173"/>
      <c r="C575" s="174" t="s">
        <v>12</v>
      </c>
      <c r="D575" s="78" t="s">
        <v>2330</v>
      </c>
      <c r="E575" s="78" t="s">
        <v>2518</v>
      </c>
      <c r="F575" s="78" t="s">
        <v>2519</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2209</v>
      </c>
      <c r="Z575" s="20"/>
      <c r="AA575" s="20">
        <f>INVENTARIO[[#This Row],[Costo total]]*INVENTARIO[[#This Row],[Entradas]]</f>
        <v>14.29</v>
      </c>
      <c r="AB575" s="172">
        <f>INVENTARIO[[#This Row],[Stock Actual]]*INVENTARIO[[#This Row],[Costo total]]</f>
        <v>14.29</v>
      </c>
    </row>
    <row r="576" spans="1:28" ht="55" customHeight="1" x14ac:dyDescent="0.15">
      <c r="A576" s="43" t="s">
        <v>1801</v>
      </c>
      <c r="B576" s="169"/>
      <c r="C576" s="170" t="s">
        <v>12</v>
      </c>
      <c r="D576" s="83" t="s">
        <v>52</v>
      </c>
      <c r="E576" s="83" t="s">
        <v>1802</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2209</v>
      </c>
      <c r="Z576" s="43"/>
      <c r="AA576" s="43">
        <f>INVENTARIO[[#This Row],[Costo total]]*INVENTARIO[[#This Row],[Entradas]]</f>
        <v>0</v>
      </c>
      <c r="AB576" s="172">
        <f>INVENTARIO[[#This Row],[Stock Actual]]*INVENTARIO[[#This Row],[Costo total]]</f>
        <v>0</v>
      </c>
    </row>
    <row r="577" spans="1:28" ht="55" customHeight="1" x14ac:dyDescent="0.15">
      <c r="A577" s="42" t="s">
        <v>1803</v>
      </c>
      <c r="B577" s="173"/>
      <c r="C577" s="174" t="s">
        <v>12</v>
      </c>
      <c r="D577" s="78" t="s">
        <v>52</v>
      </c>
      <c r="E577" s="78" t="s">
        <v>1802</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2209</v>
      </c>
      <c r="Z577" s="20"/>
      <c r="AA577" s="20">
        <f>INVENTARIO[[#This Row],[Costo total]]*INVENTARIO[[#This Row],[Entradas]]</f>
        <v>8.61</v>
      </c>
      <c r="AB577" s="172">
        <f>INVENTARIO[[#This Row],[Stock Actual]]*INVENTARIO[[#This Row],[Costo total]]</f>
        <v>0</v>
      </c>
    </row>
    <row r="578" spans="1:28" ht="55" customHeight="1" x14ac:dyDescent="0.15">
      <c r="A578" s="43" t="s">
        <v>1804</v>
      </c>
      <c r="B578" s="169"/>
      <c r="C578" s="170" t="s">
        <v>12</v>
      </c>
      <c r="D578" s="83" t="s">
        <v>50</v>
      </c>
      <c r="E578" s="83" t="s">
        <v>2072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2209</v>
      </c>
      <c r="Z578" s="43"/>
      <c r="AA578" s="43">
        <f>INVENTARIO[[#This Row],[Costo total]]*INVENTARIO[[#This Row],[Entradas]]</f>
        <v>0</v>
      </c>
      <c r="AB578" s="172">
        <f>INVENTARIO[[#This Row],[Stock Actual]]*INVENTARIO[[#This Row],[Costo total]]</f>
        <v>0</v>
      </c>
    </row>
    <row r="579" spans="1:28" ht="55" customHeight="1" x14ac:dyDescent="0.15">
      <c r="A579" s="42" t="s">
        <v>1805</v>
      </c>
      <c r="B579" s="173"/>
      <c r="C579" s="174" t="s">
        <v>12</v>
      </c>
      <c r="D579" s="78" t="s">
        <v>50</v>
      </c>
      <c r="E579" s="78" t="s">
        <v>2072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2209</v>
      </c>
      <c r="Z579" s="20"/>
      <c r="AA579" s="20">
        <f>INVENTARIO[[#This Row],[Costo total]]*INVENTARIO[[#This Row],[Entradas]]</f>
        <v>0</v>
      </c>
      <c r="AB579" s="172">
        <f>INVENTARIO[[#This Row],[Stock Actual]]*INVENTARIO[[#This Row],[Costo total]]</f>
        <v>0</v>
      </c>
    </row>
    <row r="580" spans="1:28" ht="55" customHeight="1" x14ac:dyDescent="0.15">
      <c r="A580" s="43" t="s">
        <v>1806</v>
      </c>
      <c r="B580" s="169"/>
      <c r="C580" s="170" t="s">
        <v>12</v>
      </c>
      <c r="D580" s="83" t="s">
        <v>50</v>
      </c>
      <c r="E580" s="83" t="s">
        <v>2072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2209</v>
      </c>
      <c r="Z580" s="43"/>
      <c r="AA580" s="43">
        <f>INVENTARIO[[#This Row],[Costo total]]*INVENTARIO[[#This Row],[Entradas]]</f>
        <v>0</v>
      </c>
      <c r="AB580" s="172">
        <f>INVENTARIO[[#This Row],[Stock Actual]]*INVENTARIO[[#This Row],[Costo total]]</f>
        <v>0</v>
      </c>
    </row>
    <row r="581" spans="1:28" ht="55" customHeight="1" x14ac:dyDescent="0.15">
      <c r="A581" s="42" t="s">
        <v>1807</v>
      </c>
      <c r="B581" s="173"/>
      <c r="C581" s="174" t="s">
        <v>12</v>
      </c>
      <c r="D581" s="78" t="s">
        <v>50</v>
      </c>
      <c r="E581" s="78" t="s">
        <v>1808</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2209</v>
      </c>
      <c r="Z581" s="20"/>
      <c r="AA581" s="20">
        <f>INVENTARIO[[#This Row],[Costo total]]*INVENTARIO[[#This Row],[Entradas]]</f>
        <v>0</v>
      </c>
      <c r="AB581" s="172">
        <f>INVENTARIO[[#This Row],[Stock Actual]]*INVENTARIO[[#This Row],[Costo total]]</f>
        <v>0</v>
      </c>
    </row>
    <row r="582" spans="1:28" ht="55" customHeight="1" x14ac:dyDescent="0.15">
      <c r="A582" s="43" t="s">
        <v>1809</v>
      </c>
      <c r="B582" s="169"/>
      <c r="C582" s="170" t="s">
        <v>12</v>
      </c>
      <c r="D582" s="83" t="s">
        <v>50</v>
      </c>
      <c r="E582" s="83" t="s">
        <v>1808</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2209</v>
      </c>
      <c r="Z582" s="43"/>
      <c r="AA582" s="43">
        <f>INVENTARIO[[#This Row],[Costo total]]*INVENTARIO[[#This Row],[Entradas]]</f>
        <v>0</v>
      </c>
      <c r="AB582" s="172">
        <f>INVENTARIO[[#This Row],[Stock Actual]]*INVENTARIO[[#This Row],[Costo total]]</f>
        <v>0</v>
      </c>
    </row>
    <row r="583" spans="1:28" ht="55" customHeight="1" x14ac:dyDescent="0.15">
      <c r="A583" s="42" t="s">
        <v>1810</v>
      </c>
      <c r="B583" s="173"/>
      <c r="C583" s="174" t="s">
        <v>12</v>
      </c>
      <c r="D583" s="78" t="s">
        <v>50</v>
      </c>
      <c r="E583" s="78" t="s">
        <v>1811</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2209</v>
      </c>
      <c r="Z583" s="20"/>
      <c r="AA583" s="20">
        <f>INVENTARIO[[#This Row],[Costo total]]*INVENTARIO[[#This Row],[Entradas]]</f>
        <v>0</v>
      </c>
      <c r="AB583" s="172">
        <f>INVENTARIO[[#This Row],[Stock Actual]]*INVENTARIO[[#This Row],[Costo total]]</f>
        <v>0</v>
      </c>
    </row>
    <row r="584" spans="1:28" ht="55" customHeight="1" x14ac:dyDescent="0.15">
      <c r="A584" s="43" t="s">
        <v>1812</v>
      </c>
      <c r="B584" s="169"/>
      <c r="C584" s="170" t="s">
        <v>12</v>
      </c>
      <c r="D584" s="83" t="s">
        <v>2330</v>
      </c>
      <c r="E584" s="83" t="s">
        <v>1813</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2209</v>
      </c>
      <c r="Z584" s="43"/>
      <c r="AA584" s="43">
        <f>INVENTARIO[[#This Row],[Costo total]]*INVENTARIO[[#This Row],[Entradas]]</f>
        <v>14.29</v>
      </c>
      <c r="AB584" s="172">
        <f>INVENTARIO[[#This Row],[Stock Actual]]*INVENTARIO[[#This Row],[Costo total]]</f>
        <v>0</v>
      </c>
    </row>
    <row r="585" spans="1:28" ht="55" customHeight="1" x14ac:dyDescent="0.15">
      <c r="A585" s="42" t="s">
        <v>1814</v>
      </c>
      <c r="B585" s="173"/>
      <c r="C585" s="174" t="s">
        <v>12</v>
      </c>
      <c r="D585" s="78" t="s">
        <v>2330</v>
      </c>
      <c r="E585" s="78" t="s">
        <v>1813</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2209</v>
      </c>
      <c r="Z585" s="20"/>
      <c r="AA585" s="20">
        <f>INVENTARIO[[#This Row],[Costo total]]*INVENTARIO[[#This Row],[Entradas]]</f>
        <v>14.29</v>
      </c>
      <c r="AB585" s="172">
        <f>INVENTARIO[[#This Row],[Stock Actual]]*INVENTARIO[[#This Row],[Costo total]]</f>
        <v>0</v>
      </c>
    </row>
    <row r="586" spans="1:28" ht="55" customHeight="1" x14ac:dyDescent="0.15">
      <c r="A586" s="43" t="s">
        <v>1815</v>
      </c>
      <c r="B586" s="169"/>
      <c r="C586" s="170" t="s">
        <v>12</v>
      </c>
      <c r="D586" s="83" t="s">
        <v>1194</v>
      </c>
      <c r="E586" s="83" t="s">
        <v>1816</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2209</v>
      </c>
      <c r="Z586" s="43"/>
      <c r="AA586" s="43">
        <f>INVENTARIO[[#This Row],[Costo total]]*INVENTARIO[[#This Row],[Entradas]]</f>
        <v>0</v>
      </c>
      <c r="AB586" s="172">
        <f>INVENTARIO[[#This Row],[Stock Actual]]*INVENTARIO[[#This Row],[Costo total]]</f>
        <v>0</v>
      </c>
    </row>
    <row r="587" spans="1:28" ht="55" customHeight="1" x14ac:dyDescent="0.15">
      <c r="A587" s="42" t="s">
        <v>1817</v>
      </c>
      <c r="B587" s="173"/>
      <c r="C587" s="174" t="s">
        <v>12</v>
      </c>
      <c r="D587" s="78" t="s">
        <v>52</v>
      </c>
      <c r="E587" s="78" t="s">
        <v>1818</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2209</v>
      </c>
      <c r="Z587" s="20"/>
      <c r="AA587" s="20">
        <f>INVENTARIO[[#This Row],[Costo total]]*INVENTARIO[[#This Row],[Entradas]]</f>
        <v>12.75</v>
      </c>
      <c r="AB587" s="172">
        <f>INVENTARIO[[#This Row],[Stock Actual]]*INVENTARIO[[#This Row],[Costo total]]</f>
        <v>0</v>
      </c>
    </row>
    <row r="588" spans="1:28" ht="55" customHeight="1" x14ac:dyDescent="0.15">
      <c r="A588" s="43" t="s">
        <v>1819</v>
      </c>
      <c r="B588" s="169"/>
      <c r="C588" s="170" t="s">
        <v>12</v>
      </c>
      <c r="D588" s="83" t="s">
        <v>52</v>
      </c>
      <c r="E588" s="83" t="s">
        <v>2073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2209</v>
      </c>
      <c r="Z588" s="43"/>
      <c r="AA588" s="43">
        <f>INVENTARIO[[#This Row],[Costo total]]*INVENTARIO[[#This Row],[Entradas]]</f>
        <v>0</v>
      </c>
      <c r="AB588" s="172">
        <f>INVENTARIO[[#This Row],[Stock Actual]]*INVENTARIO[[#This Row],[Costo total]]</f>
        <v>0</v>
      </c>
    </row>
    <row r="589" spans="1:28" ht="55" customHeight="1" x14ac:dyDescent="0.15">
      <c r="A589" s="42" t="s">
        <v>1820</v>
      </c>
      <c r="B589" s="173"/>
      <c r="C589" s="174" t="s">
        <v>12</v>
      </c>
      <c r="D589" s="78" t="s">
        <v>50</v>
      </c>
      <c r="E589" s="78" t="s">
        <v>2520</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2209</v>
      </c>
      <c r="Z589" s="20"/>
      <c r="AA589" s="20">
        <f>INVENTARIO[[#This Row],[Costo total]]*INVENTARIO[[#This Row],[Entradas]]</f>
        <v>14.91</v>
      </c>
      <c r="AB589" s="172">
        <f>INVENTARIO[[#This Row],[Stock Actual]]*INVENTARIO[[#This Row],[Costo total]]</f>
        <v>14.91</v>
      </c>
    </row>
    <row r="590" spans="1:28" ht="55" customHeight="1" x14ac:dyDescent="0.15">
      <c r="A590" s="43" t="s">
        <v>1821</v>
      </c>
      <c r="B590" s="169"/>
      <c r="C590" s="170" t="s">
        <v>12</v>
      </c>
      <c r="D590" s="83" t="s">
        <v>1194</v>
      </c>
      <c r="E590" s="83" t="s">
        <v>1808</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2209</v>
      </c>
      <c r="Z590" s="43"/>
      <c r="AA590" s="43">
        <f>INVENTARIO[[#This Row],[Costo total]]*INVENTARIO[[#This Row],[Entradas]]</f>
        <v>0</v>
      </c>
      <c r="AB590" s="172">
        <f>INVENTARIO[[#This Row],[Stock Actual]]*INVENTARIO[[#This Row],[Costo total]]</f>
        <v>0</v>
      </c>
    </row>
    <row r="591" spans="1:28" ht="55" customHeight="1" x14ac:dyDescent="0.15">
      <c r="A591" s="42" t="s">
        <v>1822</v>
      </c>
      <c r="B591" s="173"/>
      <c r="C591" s="174" t="s">
        <v>12</v>
      </c>
      <c r="D591" s="78" t="s">
        <v>1194</v>
      </c>
      <c r="E591" s="78" t="s">
        <v>1808</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2209</v>
      </c>
      <c r="Z591" s="20"/>
      <c r="AA591" s="20">
        <f>INVENTARIO[[#This Row],[Costo total]]*INVENTARIO[[#This Row],[Entradas]]</f>
        <v>0</v>
      </c>
      <c r="AB591" s="172">
        <f>INVENTARIO[[#This Row],[Stock Actual]]*INVENTARIO[[#This Row],[Costo total]]</f>
        <v>0</v>
      </c>
    </row>
    <row r="592" spans="1:28" ht="55" customHeight="1" x14ac:dyDescent="0.15">
      <c r="A592" s="43" t="s">
        <v>1823</v>
      </c>
      <c r="B592" s="169"/>
      <c r="C592" s="170" t="s">
        <v>12</v>
      </c>
      <c r="D592" s="83" t="s">
        <v>53</v>
      </c>
      <c r="E592" s="83" t="s">
        <v>2671</v>
      </c>
      <c r="F592" s="83" t="s">
        <v>695</v>
      </c>
      <c r="G592" s="83" t="s">
        <v>164</v>
      </c>
      <c r="H592" s="171">
        <f>INVENTARIO[[#This Row],[Precio Final]]</f>
        <v>40</v>
      </c>
      <c r="I592" s="83">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2209</v>
      </c>
      <c r="Z592" s="43"/>
      <c r="AA592" s="43">
        <f>INVENTARIO[[#This Row],[Costo total]]*INVENTARIO[[#This Row],[Entradas]]</f>
        <v>55.64</v>
      </c>
      <c r="AB592" s="172">
        <f>INVENTARIO[[#This Row],[Stock Actual]]*INVENTARIO[[#This Row],[Costo total]]</f>
        <v>0</v>
      </c>
    </row>
    <row r="593" spans="1:28" ht="55" customHeight="1" x14ac:dyDescent="0.15">
      <c r="A593" s="42" t="s">
        <v>1825</v>
      </c>
      <c r="B593" s="173"/>
      <c r="C593" s="174" t="s">
        <v>12</v>
      </c>
      <c r="D593" s="78" t="s">
        <v>53</v>
      </c>
      <c r="E593" s="78" t="s">
        <v>1824</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2209</v>
      </c>
      <c r="Z593" s="20"/>
      <c r="AA593" s="20">
        <f>INVENTARIO[[#This Row],[Costo total]]*INVENTARIO[[#This Row],[Entradas]]</f>
        <v>27.82</v>
      </c>
      <c r="AB593" s="172">
        <f>INVENTARIO[[#This Row],[Stock Actual]]*INVENTARIO[[#This Row],[Costo total]]</f>
        <v>0</v>
      </c>
    </row>
    <row r="594" spans="1:28" ht="55" customHeight="1" x14ac:dyDescent="0.15">
      <c r="A594" s="43" t="s">
        <v>1826</v>
      </c>
      <c r="B594" s="169"/>
      <c r="C594" s="170" t="s">
        <v>12</v>
      </c>
      <c r="D594" s="83" t="s">
        <v>253</v>
      </c>
      <c r="E594" s="83" t="s">
        <v>1827</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2209</v>
      </c>
      <c r="Z594" s="43"/>
      <c r="AA594" s="43">
        <f>INVENTARIO[[#This Row],[Costo total]]*INVENTARIO[[#This Row],[Entradas]]</f>
        <v>11.74</v>
      </c>
      <c r="AB594" s="172">
        <f>INVENTARIO[[#This Row],[Stock Actual]]*INVENTARIO[[#This Row],[Costo total]]</f>
        <v>0</v>
      </c>
    </row>
    <row r="595" spans="1:28" ht="55" customHeight="1" x14ac:dyDescent="0.15">
      <c r="A595" s="42" t="s">
        <v>1828</v>
      </c>
      <c r="B595" s="173"/>
      <c r="C595" s="174" t="s">
        <v>12</v>
      </c>
      <c r="D595" s="78" t="s">
        <v>52</v>
      </c>
      <c r="E595" s="78" t="s">
        <v>1829</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2209</v>
      </c>
      <c r="Z595" s="20"/>
      <c r="AA595" s="20">
        <f>INVENTARIO[[#This Row],[Costo total]]*INVENTARIO[[#This Row],[Entradas]]</f>
        <v>12.9</v>
      </c>
      <c r="AB595" s="172">
        <f>INVENTARIO[[#This Row],[Stock Actual]]*INVENTARIO[[#This Row],[Costo total]]</f>
        <v>0</v>
      </c>
    </row>
    <row r="596" spans="1:28" ht="55" customHeight="1" x14ac:dyDescent="0.15">
      <c r="A596" s="43" t="s">
        <v>1830</v>
      </c>
      <c r="B596" s="169"/>
      <c r="C596" s="170" t="s">
        <v>12</v>
      </c>
      <c r="D596" s="83" t="s">
        <v>52</v>
      </c>
      <c r="E596" s="83" t="s">
        <v>1829</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2209</v>
      </c>
      <c r="Z596" s="43"/>
      <c r="AA596" s="43">
        <f>INVENTARIO[[#This Row],[Costo total]]*INVENTARIO[[#This Row],[Entradas]]</f>
        <v>25.8</v>
      </c>
      <c r="AB596" s="172">
        <f>INVENTARIO[[#This Row],[Stock Actual]]*INVENTARIO[[#This Row],[Costo total]]</f>
        <v>0</v>
      </c>
    </row>
    <row r="597" spans="1:28" ht="55" customHeight="1" x14ac:dyDescent="0.15">
      <c r="A597" s="42" t="s">
        <v>1831</v>
      </c>
      <c r="B597" s="173"/>
      <c r="C597" s="174" t="s">
        <v>12</v>
      </c>
      <c r="D597" s="78" t="s">
        <v>52</v>
      </c>
      <c r="E597" s="78" t="s">
        <v>1829</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2209</v>
      </c>
      <c r="Z597" s="20"/>
      <c r="AA597" s="20">
        <f>INVENTARIO[[#This Row],[Costo total]]*INVENTARIO[[#This Row],[Entradas]]</f>
        <v>12.9</v>
      </c>
      <c r="AB597" s="172">
        <f>INVENTARIO[[#This Row],[Stock Actual]]*INVENTARIO[[#This Row],[Costo total]]</f>
        <v>0</v>
      </c>
    </row>
    <row r="598" spans="1:28" ht="55" customHeight="1" x14ac:dyDescent="0.15">
      <c r="A598" s="43" t="s">
        <v>1832</v>
      </c>
      <c r="B598" s="169"/>
      <c r="C598" s="170" t="s">
        <v>12</v>
      </c>
      <c r="D598" s="83" t="s">
        <v>1194</v>
      </c>
      <c r="E598" s="83" t="s">
        <v>1808</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2209</v>
      </c>
      <c r="Z598" s="43"/>
      <c r="AA598" s="43">
        <f>INVENTARIO[[#This Row],[Costo total]]*INVENTARIO[[#This Row],[Entradas]]</f>
        <v>0</v>
      </c>
      <c r="AB598" s="172">
        <f>INVENTARIO[[#This Row],[Stock Actual]]*INVENTARIO[[#This Row],[Costo total]]</f>
        <v>0</v>
      </c>
    </row>
    <row r="599" spans="1:28" ht="55" customHeight="1" x14ac:dyDescent="0.15">
      <c r="A599" s="42" t="s">
        <v>1833</v>
      </c>
      <c r="B599" s="173"/>
      <c r="C599" s="174" t="s">
        <v>12</v>
      </c>
      <c r="D599" s="78" t="s">
        <v>1194</v>
      </c>
      <c r="E599" s="78" t="s">
        <v>2074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2209</v>
      </c>
      <c r="Z599" s="20"/>
      <c r="AA599" s="20">
        <f>INVENTARIO[[#This Row],[Costo total]]*INVENTARIO[[#This Row],[Entradas]]</f>
        <v>0</v>
      </c>
      <c r="AB599" s="172">
        <f>INVENTARIO[[#This Row],[Stock Actual]]*INVENTARIO[[#This Row],[Costo total]]</f>
        <v>0</v>
      </c>
    </row>
    <row r="600" spans="1:28" ht="55" customHeight="1" x14ac:dyDescent="0.15">
      <c r="A600" s="43" t="s">
        <v>1834</v>
      </c>
      <c r="B600" s="169"/>
      <c r="C600" s="170" t="s">
        <v>12</v>
      </c>
      <c r="D600" s="83" t="s">
        <v>1194</v>
      </c>
      <c r="E600" s="83" t="s">
        <v>1808</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2209</v>
      </c>
      <c r="Z600" s="43"/>
      <c r="AA600" s="43">
        <f>INVENTARIO[[#This Row],[Costo total]]*INVENTARIO[[#This Row],[Entradas]]</f>
        <v>0</v>
      </c>
      <c r="AB600" s="172">
        <f>INVENTARIO[[#This Row],[Stock Actual]]*INVENTARIO[[#This Row],[Costo total]]</f>
        <v>0</v>
      </c>
    </row>
    <row r="601" spans="1:28" ht="55" customHeight="1" x14ac:dyDescent="0.15">
      <c r="A601" s="42" t="s">
        <v>1835</v>
      </c>
      <c r="B601" s="173"/>
      <c r="C601" s="174" t="s">
        <v>12</v>
      </c>
      <c r="D601" s="78" t="s">
        <v>2330</v>
      </c>
      <c r="E601" s="78" t="s">
        <v>2521</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2209</v>
      </c>
      <c r="Z601" s="20"/>
      <c r="AA601" s="20">
        <f>INVENTARIO[[#This Row],[Costo total]]*INVENTARIO[[#This Row],[Entradas]]</f>
        <v>13.36</v>
      </c>
      <c r="AB601" s="172">
        <f>INVENTARIO[[#This Row],[Stock Actual]]*INVENTARIO[[#This Row],[Costo total]]</f>
        <v>13.36</v>
      </c>
    </row>
    <row r="602" spans="1:28" ht="55" customHeight="1" x14ac:dyDescent="0.15">
      <c r="A602" s="43" t="s">
        <v>1837</v>
      </c>
      <c r="B602" s="169"/>
      <c r="C602" s="170" t="s">
        <v>12</v>
      </c>
      <c r="D602" s="83" t="s">
        <v>2330</v>
      </c>
      <c r="E602" s="83" t="s">
        <v>1836</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2209</v>
      </c>
      <c r="Z602" s="43"/>
      <c r="AA602" s="43">
        <f>INVENTARIO[[#This Row],[Costo total]]*INVENTARIO[[#This Row],[Entradas]]</f>
        <v>13.36</v>
      </c>
      <c r="AB602" s="172">
        <f>INVENTARIO[[#This Row],[Stock Actual]]*INVENTARIO[[#This Row],[Costo total]]</f>
        <v>0</v>
      </c>
    </row>
    <row r="603" spans="1:28" ht="55" customHeight="1" x14ac:dyDescent="0.15">
      <c r="A603" s="42" t="s">
        <v>1838</v>
      </c>
      <c r="B603" s="173"/>
      <c r="C603" s="174" t="s">
        <v>12</v>
      </c>
      <c r="D603" s="78" t="s">
        <v>2330</v>
      </c>
      <c r="E603" s="78" t="s">
        <v>1836</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2209</v>
      </c>
      <c r="Z603" s="20"/>
      <c r="AA603" s="20">
        <f>INVENTARIO[[#This Row],[Costo total]]*INVENTARIO[[#This Row],[Entradas]]</f>
        <v>13.36</v>
      </c>
      <c r="AB603" s="172">
        <f>INVENTARIO[[#This Row],[Stock Actual]]*INVENTARIO[[#This Row],[Costo total]]</f>
        <v>0</v>
      </c>
    </row>
    <row r="604" spans="1:28" ht="55" customHeight="1" x14ac:dyDescent="0.15">
      <c r="A604" s="43" t="s">
        <v>1839</v>
      </c>
      <c r="B604" s="169"/>
      <c r="C604" s="170" t="s">
        <v>12</v>
      </c>
      <c r="D604" s="83" t="s">
        <v>2330</v>
      </c>
      <c r="E604" s="83" t="s">
        <v>1840</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2209</v>
      </c>
      <c r="Z604" s="43"/>
      <c r="AA604" s="43">
        <f>INVENTARIO[[#This Row],[Costo total]]*INVENTARIO[[#This Row],[Entradas]]</f>
        <v>10.77</v>
      </c>
      <c r="AB604" s="172">
        <f>INVENTARIO[[#This Row],[Stock Actual]]*INVENTARIO[[#This Row],[Costo total]]</f>
        <v>0</v>
      </c>
    </row>
    <row r="605" spans="1:28" ht="55" customHeight="1" x14ac:dyDescent="0.15">
      <c r="A605" s="42" t="s">
        <v>1841</v>
      </c>
      <c r="B605" s="173"/>
      <c r="C605" s="174" t="s">
        <v>12</v>
      </c>
      <c r="D605" s="78" t="s">
        <v>2330</v>
      </c>
      <c r="E605" s="78" t="s">
        <v>1840</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2209</v>
      </c>
      <c r="Z605" s="20"/>
      <c r="AA605" s="20">
        <f>INVENTARIO[[#This Row],[Costo total]]*INVENTARIO[[#This Row],[Entradas]]</f>
        <v>0</v>
      </c>
      <c r="AB605" s="172">
        <f>INVENTARIO[[#This Row],[Stock Actual]]*INVENTARIO[[#This Row],[Costo total]]</f>
        <v>0</v>
      </c>
    </row>
    <row r="606" spans="1:28" ht="55" customHeight="1" x14ac:dyDescent="0.15">
      <c r="A606" s="43" t="s">
        <v>1842</v>
      </c>
      <c r="B606" s="169"/>
      <c r="C606" s="170" t="s">
        <v>12</v>
      </c>
      <c r="D606" s="83" t="s">
        <v>1194</v>
      </c>
      <c r="E606" s="83" t="s">
        <v>1808</v>
      </c>
      <c r="F606" s="83" t="s">
        <v>2390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2209</v>
      </c>
      <c r="Z606" s="43"/>
      <c r="AA606" s="43">
        <f>INVENTARIO[[#This Row],[Costo total]]*INVENTARIO[[#This Row],[Entradas]]</f>
        <v>0</v>
      </c>
      <c r="AB606" s="172">
        <f>INVENTARIO[[#This Row],[Stock Actual]]*INVENTARIO[[#This Row],[Costo total]]</f>
        <v>0</v>
      </c>
    </row>
    <row r="607" spans="1:28" ht="55" customHeight="1" x14ac:dyDescent="0.15">
      <c r="A607" s="42" t="s">
        <v>1843</v>
      </c>
      <c r="B607" s="173"/>
      <c r="C607" s="174" t="s">
        <v>12</v>
      </c>
      <c r="D607" s="78" t="s">
        <v>1194</v>
      </c>
      <c r="E607" s="78" t="s">
        <v>1808</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2209</v>
      </c>
      <c r="Z607" s="20"/>
      <c r="AA607" s="20">
        <f>INVENTARIO[[#This Row],[Costo total]]*INVENTARIO[[#This Row],[Entradas]]</f>
        <v>0</v>
      </c>
      <c r="AB607" s="172">
        <f>INVENTARIO[[#This Row],[Stock Actual]]*INVENTARIO[[#This Row],[Costo total]]</f>
        <v>0</v>
      </c>
    </row>
    <row r="608" spans="1:28" ht="55" customHeight="1" x14ac:dyDescent="0.15">
      <c r="A608" s="43" t="s">
        <v>1844</v>
      </c>
      <c r="B608" s="169"/>
      <c r="C608" s="170" t="s">
        <v>12</v>
      </c>
      <c r="D608" s="83" t="s">
        <v>52</v>
      </c>
      <c r="E608" s="83" t="s">
        <v>1793</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2209</v>
      </c>
      <c r="Z608" s="43"/>
      <c r="AA608" s="43">
        <f>INVENTARIO[[#This Row],[Costo total]]*INVENTARIO[[#This Row],[Entradas]]</f>
        <v>8.5300000000000011</v>
      </c>
      <c r="AB608" s="172">
        <f>INVENTARIO[[#This Row],[Stock Actual]]*INVENTARIO[[#This Row],[Costo total]]</f>
        <v>0</v>
      </c>
    </row>
    <row r="609" spans="1:28" ht="55" customHeight="1" x14ac:dyDescent="0.15">
      <c r="A609" s="42" t="s">
        <v>1845</v>
      </c>
      <c r="B609" s="173"/>
      <c r="C609" s="174" t="s">
        <v>12</v>
      </c>
      <c r="D609" s="78" t="s">
        <v>1194</v>
      </c>
      <c r="E609" s="78" t="s">
        <v>1857</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2209</v>
      </c>
      <c r="Z609" s="20"/>
      <c r="AA609" s="20">
        <f>INVENTARIO[[#This Row],[Costo total]]*INVENTARIO[[#This Row],[Entradas]]</f>
        <v>0</v>
      </c>
      <c r="AB609" s="172">
        <f>INVENTARIO[[#This Row],[Stock Actual]]*INVENTARIO[[#This Row],[Costo total]]</f>
        <v>0</v>
      </c>
    </row>
    <row r="610" spans="1:28" ht="55" customHeight="1" x14ac:dyDescent="0.15">
      <c r="A610" s="43" t="s">
        <v>1846</v>
      </c>
      <c r="B610" s="169"/>
      <c r="C610" s="170" t="s">
        <v>12</v>
      </c>
      <c r="D610" s="83" t="s">
        <v>1194</v>
      </c>
      <c r="E610" s="83" t="s">
        <v>1861</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2209</v>
      </c>
      <c r="Z610" s="43"/>
      <c r="AA610" s="43">
        <f>INVENTARIO[[#This Row],[Costo total]]*INVENTARIO[[#This Row],[Entradas]]</f>
        <v>0</v>
      </c>
      <c r="AB610" s="172">
        <f>INVENTARIO[[#This Row],[Stock Actual]]*INVENTARIO[[#This Row],[Costo total]]</f>
        <v>0</v>
      </c>
    </row>
    <row r="611" spans="1:28" ht="55" customHeight="1" x14ac:dyDescent="0.15">
      <c r="A611" s="42" t="s">
        <v>1847</v>
      </c>
      <c r="B611" s="173"/>
      <c r="C611" s="174" t="s">
        <v>12</v>
      </c>
      <c r="D611" s="78" t="s">
        <v>1194</v>
      </c>
      <c r="E611" s="78" t="s">
        <v>1860</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2209</v>
      </c>
      <c r="Z611" s="20"/>
      <c r="AA611" s="20">
        <f>INVENTARIO[[#This Row],[Costo total]]*INVENTARIO[[#This Row],[Entradas]]</f>
        <v>0</v>
      </c>
      <c r="AB611" s="172">
        <f>INVENTARIO[[#This Row],[Stock Actual]]*INVENTARIO[[#This Row],[Costo total]]</f>
        <v>0</v>
      </c>
    </row>
    <row r="612" spans="1:28" ht="55" customHeight="1" x14ac:dyDescent="0.15">
      <c r="A612" s="43" t="s">
        <v>1848</v>
      </c>
      <c r="B612" s="169"/>
      <c r="C612" s="170" t="s">
        <v>12</v>
      </c>
      <c r="D612" s="83" t="s">
        <v>1194</v>
      </c>
      <c r="E612" s="83" t="s">
        <v>1858</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2209</v>
      </c>
      <c r="Z612" s="43"/>
      <c r="AA612" s="43">
        <f>INVENTARIO[[#This Row],[Costo total]]*INVENTARIO[[#This Row],[Entradas]]</f>
        <v>0</v>
      </c>
      <c r="AB612" s="172">
        <f>INVENTARIO[[#This Row],[Stock Actual]]*INVENTARIO[[#This Row],[Costo total]]</f>
        <v>0</v>
      </c>
    </row>
    <row r="613" spans="1:28" ht="55" customHeight="1" x14ac:dyDescent="0.15">
      <c r="A613" s="42" t="s">
        <v>1849</v>
      </c>
      <c r="B613" s="173"/>
      <c r="C613" s="174" t="s">
        <v>12</v>
      </c>
      <c r="D613" s="78" t="s">
        <v>1194</v>
      </c>
      <c r="E613" s="78" t="s">
        <v>1859</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2209</v>
      </c>
      <c r="Z613" s="20"/>
      <c r="AA613" s="20">
        <f>INVENTARIO[[#This Row],[Costo total]]*INVENTARIO[[#This Row],[Entradas]]</f>
        <v>0</v>
      </c>
      <c r="AB613" s="172">
        <f>INVENTARIO[[#This Row],[Stock Actual]]*INVENTARIO[[#This Row],[Costo total]]</f>
        <v>0</v>
      </c>
    </row>
    <row r="614" spans="1:28" ht="55" customHeight="1" x14ac:dyDescent="0.15">
      <c r="A614" s="43" t="s">
        <v>1850</v>
      </c>
      <c r="B614" s="169"/>
      <c r="C614" s="170" t="s">
        <v>12</v>
      </c>
      <c r="D614" s="83" t="s">
        <v>1194</v>
      </c>
      <c r="E614" s="83" t="s">
        <v>1862</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2209</v>
      </c>
      <c r="Z614" s="43"/>
      <c r="AA614" s="43">
        <f>INVENTARIO[[#This Row],[Costo total]]*INVENTARIO[[#This Row],[Entradas]]</f>
        <v>0</v>
      </c>
      <c r="AB614" s="172">
        <f>INVENTARIO[[#This Row],[Stock Actual]]*INVENTARIO[[#This Row],[Costo total]]</f>
        <v>0</v>
      </c>
    </row>
    <row r="615" spans="1:28" ht="55" customHeight="1" x14ac:dyDescent="0.15">
      <c r="A615" s="42" t="s">
        <v>1851</v>
      </c>
      <c r="B615" s="173"/>
      <c r="C615" s="174" t="s">
        <v>12</v>
      </c>
      <c r="D615" s="78" t="s">
        <v>2330</v>
      </c>
      <c r="E615" s="78" t="s">
        <v>2522</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2209</v>
      </c>
      <c r="Z615" s="20"/>
      <c r="AA615" s="20">
        <f>INVENTARIO[[#This Row],[Costo total]]*INVENTARIO[[#This Row],[Entradas]]</f>
        <v>57.48</v>
      </c>
      <c r="AB615" s="172">
        <f>INVENTARIO[[#This Row],[Stock Actual]]*INVENTARIO[[#This Row],[Costo total]]</f>
        <v>28.74</v>
      </c>
    </row>
    <row r="616" spans="1:28" ht="55" customHeight="1" x14ac:dyDescent="0.15">
      <c r="A616" s="43" t="s">
        <v>1852</v>
      </c>
      <c r="B616" s="169"/>
      <c r="C616" s="170" t="s">
        <v>12</v>
      </c>
      <c r="D616" s="83" t="s">
        <v>2330</v>
      </c>
      <c r="E616" s="83" t="s">
        <v>2075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2209</v>
      </c>
      <c r="Z616" s="43"/>
      <c r="AA616" s="43">
        <f>INVENTARIO[[#This Row],[Costo total]]*INVENTARIO[[#This Row],[Entradas]]</f>
        <v>43.11</v>
      </c>
      <c r="AB616" s="172">
        <f>INVENTARIO[[#This Row],[Stock Actual]]*INVENTARIO[[#This Row],[Costo total]]</f>
        <v>0</v>
      </c>
    </row>
    <row r="617" spans="1:28" ht="55" customHeight="1" x14ac:dyDescent="0.15">
      <c r="A617" s="42" t="s">
        <v>1853</v>
      </c>
      <c r="B617" s="173"/>
      <c r="C617" s="174" t="s">
        <v>12</v>
      </c>
      <c r="D617" s="78" t="s">
        <v>2726</v>
      </c>
      <c r="E617" s="78" t="s">
        <v>2523</v>
      </c>
      <c r="F617" s="78" t="s">
        <v>2525</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2209</v>
      </c>
      <c r="Z617" s="20"/>
      <c r="AA617" s="20">
        <f>INVENTARIO[[#This Row],[Costo total]]*INVENTARIO[[#This Row],[Entradas]]</f>
        <v>15.51</v>
      </c>
      <c r="AB617" s="172">
        <f>INVENTARIO[[#This Row],[Stock Actual]]*INVENTARIO[[#This Row],[Costo total]]</f>
        <v>10.34</v>
      </c>
    </row>
    <row r="618" spans="1:28" ht="55" customHeight="1" x14ac:dyDescent="0.15">
      <c r="A618" s="43" t="s">
        <v>1854</v>
      </c>
      <c r="B618" s="169"/>
      <c r="C618" s="170" t="s">
        <v>12</v>
      </c>
      <c r="D618" s="83" t="s">
        <v>192</v>
      </c>
      <c r="E618" s="83" t="s">
        <v>1863</v>
      </c>
      <c r="F618" s="83" t="s">
        <v>2327</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2209</v>
      </c>
      <c r="Z618" s="43"/>
      <c r="AA618" s="43">
        <f>INVENTARIO[[#This Row],[Costo total]]*INVENTARIO[[#This Row],[Entradas]]</f>
        <v>13.829999999999998</v>
      </c>
      <c r="AB618" s="172">
        <f>INVENTARIO[[#This Row],[Stock Actual]]*INVENTARIO[[#This Row],[Costo total]]</f>
        <v>0</v>
      </c>
    </row>
    <row r="619" spans="1:28" ht="55" customHeight="1" x14ac:dyDescent="0.15">
      <c r="A619" s="42" t="s">
        <v>1855</v>
      </c>
      <c r="B619" s="173"/>
      <c r="C619" s="174" t="s">
        <v>12</v>
      </c>
      <c r="D619" s="78" t="s">
        <v>192</v>
      </c>
      <c r="E619" s="78" t="s">
        <v>2523</v>
      </c>
      <c r="F619" s="78" t="s">
        <v>2524</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2209</v>
      </c>
      <c r="Z619" s="20"/>
      <c r="AA619" s="20">
        <f>INVENTARIO[[#This Row],[Costo total]]*INVENTARIO[[#This Row],[Entradas]]</f>
        <v>16.36</v>
      </c>
      <c r="AB619" s="172">
        <f>INVENTARIO[[#This Row],[Stock Actual]]*INVENTARIO[[#This Row],[Costo total]]</f>
        <v>12.27</v>
      </c>
    </row>
    <row r="620" spans="1:28" ht="55" customHeight="1" x14ac:dyDescent="0.15">
      <c r="A620" s="43" t="s">
        <v>1856</v>
      </c>
      <c r="B620" s="169"/>
      <c r="C620" s="170" t="s">
        <v>12</v>
      </c>
      <c r="D620" s="83" t="s">
        <v>2330</v>
      </c>
      <c r="E620" s="83" t="s">
        <v>2396</v>
      </c>
      <c r="F620" s="83" t="s">
        <v>2398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2209</v>
      </c>
      <c r="Z620" s="43"/>
      <c r="AA620" s="43">
        <f>INVENTARIO[[#This Row],[Costo total]]*INVENTARIO[[#This Row],[Entradas]]</f>
        <v>41.56</v>
      </c>
      <c r="AB620" s="172">
        <f>INVENTARIO[[#This Row],[Stock Actual]]*INVENTARIO[[#This Row],[Costo total]]</f>
        <v>20.78</v>
      </c>
    </row>
    <row r="621" spans="1:28" ht="55" customHeight="1" x14ac:dyDescent="0.15">
      <c r="A621" s="42" t="s">
        <v>1865</v>
      </c>
      <c r="B621" s="173"/>
      <c r="C621" s="174" t="s">
        <v>12</v>
      </c>
      <c r="D621" s="78" t="s">
        <v>1194</v>
      </c>
      <c r="E621" s="78" t="s">
        <v>1873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2209</v>
      </c>
      <c r="Z621" s="20"/>
      <c r="AA621" s="20">
        <f>INVENTARIO[[#This Row],[Costo total]]*INVENTARIO[[#This Row],[Entradas]]</f>
        <v>0</v>
      </c>
      <c r="AB621" s="172">
        <f>INVENTARIO[[#This Row],[Stock Actual]]*INVENTARIO[[#This Row],[Costo total]]</f>
        <v>0</v>
      </c>
    </row>
    <row r="622" spans="1:28" ht="55" customHeight="1" x14ac:dyDescent="0.15">
      <c r="A622" s="43" t="s">
        <v>1866</v>
      </c>
      <c r="B622" s="169"/>
      <c r="C622" s="170" t="s">
        <v>12</v>
      </c>
      <c r="D622" s="83" t="s">
        <v>1194</v>
      </c>
      <c r="E622" s="83" t="s">
        <v>2076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2209</v>
      </c>
      <c r="Z622" s="43"/>
      <c r="AA622" s="43">
        <f>INVENTARIO[[#This Row],[Costo total]]*INVENTARIO[[#This Row],[Entradas]]</f>
        <v>0</v>
      </c>
      <c r="AB622" s="172">
        <f>INVENTARIO[[#This Row],[Stock Actual]]*INVENTARIO[[#This Row],[Costo total]]</f>
        <v>0</v>
      </c>
    </row>
    <row r="623" spans="1:28" ht="55" customHeight="1" x14ac:dyDescent="0.15">
      <c r="A623" s="42" t="s">
        <v>1867</v>
      </c>
      <c r="B623" s="173"/>
      <c r="C623" s="174" t="s">
        <v>12</v>
      </c>
      <c r="D623" s="78" t="s">
        <v>1194</v>
      </c>
      <c r="E623" s="78" t="s">
        <v>1874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2209</v>
      </c>
      <c r="Z623" s="20"/>
      <c r="AA623" s="20">
        <f>INVENTARIO[[#This Row],[Costo total]]*INVENTARIO[[#This Row],[Entradas]]</f>
        <v>0</v>
      </c>
      <c r="AB623" s="172">
        <f>INVENTARIO[[#This Row],[Stock Actual]]*INVENTARIO[[#This Row],[Costo total]]</f>
        <v>0</v>
      </c>
    </row>
    <row r="624" spans="1:28" ht="55" customHeight="1" x14ac:dyDescent="0.15">
      <c r="A624" s="43" t="s">
        <v>1868</v>
      </c>
      <c r="B624" s="169"/>
      <c r="C624" s="170" t="s">
        <v>12</v>
      </c>
      <c r="D624" s="83" t="s">
        <v>2330</v>
      </c>
      <c r="E624" s="83" t="s">
        <v>2526</v>
      </c>
      <c r="F624" s="83" t="s">
        <v>2397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2209</v>
      </c>
      <c r="Z624" s="43"/>
      <c r="AA624" s="43">
        <f>INVENTARIO[[#This Row],[Costo total]]*INVENTARIO[[#This Row],[Entradas]]</f>
        <v>41.56</v>
      </c>
      <c r="AB624" s="172">
        <f>INVENTARIO[[#This Row],[Stock Actual]]*INVENTARIO[[#This Row],[Costo total]]</f>
        <v>20.78</v>
      </c>
    </row>
    <row r="625" spans="1:28" ht="55" customHeight="1" x14ac:dyDescent="0.15">
      <c r="A625" s="42" t="s">
        <v>1869</v>
      </c>
      <c r="B625" s="173"/>
      <c r="C625" s="174" t="s">
        <v>12</v>
      </c>
      <c r="D625" s="78" t="s">
        <v>2330</v>
      </c>
      <c r="E625" s="78" t="s">
        <v>1875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2209</v>
      </c>
      <c r="Z625" s="20"/>
      <c r="AA625" s="20">
        <f>INVENTARIO[[#This Row],[Costo total]]*INVENTARIO[[#This Row],[Entradas]]</f>
        <v>18.3</v>
      </c>
      <c r="AB625" s="172">
        <f>INVENTARIO[[#This Row],[Stock Actual]]*INVENTARIO[[#This Row],[Costo total]]</f>
        <v>0</v>
      </c>
    </row>
    <row r="626" spans="1:28" ht="55" customHeight="1" x14ac:dyDescent="0.15">
      <c r="A626" s="43" t="s">
        <v>1870</v>
      </c>
      <c r="B626" s="169"/>
      <c r="C626" s="170" t="s">
        <v>12</v>
      </c>
      <c r="D626" s="83" t="s">
        <v>2330</v>
      </c>
      <c r="E626" s="83" t="s">
        <v>1875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2209</v>
      </c>
      <c r="Z626" s="43"/>
      <c r="AA626" s="43">
        <f>INVENTARIO[[#This Row],[Costo total]]*INVENTARIO[[#This Row],[Entradas]]</f>
        <v>18.3</v>
      </c>
      <c r="AB626" s="172">
        <f>INVENTARIO[[#This Row],[Stock Actual]]*INVENTARIO[[#This Row],[Costo total]]</f>
        <v>0</v>
      </c>
    </row>
    <row r="627" spans="1:28" ht="55" customHeight="1" x14ac:dyDescent="0.15">
      <c r="A627" s="42" t="s">
        <v>1871</v>
      </c>
      <c r="B627" s="173"/>
      <c r="C627" s="174" t="s">
        <v>12</v>
      </c>
      <c r="D627" s="78" t="s">
        <v>2330</v>
      </c>
      <c r="E627" s="78" t="s">
        <v>1875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2209</v>
      </c>
      <c r="Z627" s="20"/>
      <c r="AA627" s="20">
        <f>INVENTARIO[[#This Row],[Costo total]]*INVENTARIO[[#This Row],[Entradas]]</f>
        <v>18.3</v>
      </c>
      <c r="AB627" s="172">
        <f>INVENTARIO[[#This Row],[Stock Actual]]*INVENTARIO[[#This Row],[Costo total]]</f>
        <v>0</v>
      </c>
    </row>
    <row r="628" spans="1:28" ht="55" customHeight="1" x14ac:dyDescent="0.15">
      <c r="A628" s="43" t="s">
        <v>1872</v>
      </c>
      <c r="B628" s="169"/>
      <c r="C628" s="170" t="s">
        <v>12</v>
      </c>
      <c r="D628" s="83" t="s">
        <v>50</v>
      </c>
      <c r="E628" s="83" t="s">
        <v>1876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2209</v>
      </c>
      <c r="Z628" s="43"/>
      <c r="AA628" s="43">
        <f>INVENTARIO[[#This Row],[Costo total]]*INVENTARIO[[#This Row],[Entradas]]</f>
        <v>23.42</v>
      </c>
      <c r="AB628" s="172">
        <f>INVENTARIO[[#This Row],[Stock Actual]]*INVENTARIO[[#This Row],[Costo total]]</f>
        <v>0</v>
      </c>
    </row>
    <row r="629" spans="1:28" ht="55" customHeight="1" x14ac:dyDescent="0.15">
      <c r="A629" s="42" t="s">
        <v>1879</v>
      </c>
      <c r="B629" s="173"/>
      <c r="C629" s="174" t="s">
        <v>12</v>
      </c>
      <c r="D629" s="78" t="s">
        <v>50</v>
      </c>
      <c r="E629" s="78" t="s">
        <v>2527</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2209</v>
      </c>
      <c r="Z629" s="20"/>
      <c r="AA629" s="20">
        <f>INVENTARIO[[#This Row],[Costo total]]*INVENTARIO[[#This Row],[Entradas]]</f>
        <v>47.9</v>
      </c>
      <c r="AB629" s="172">
        <f>INVENTARIO[[#This Row],[Stock Actual]]*INVENTARIO[[#This Row],[Costo total]]</f>
        <v>47.9</v>
      </c>
    </row>
    <row r="630" spans="1:28" ht="55" customHeight="1" x14ac:dyDescent="0.15">
      <c r="A630" s="43" t="s">
        <v>1880</v>
      </c>
      <c r="B630" s="169"/>
      <c r="C630" s="170" t="s">
        <v>12</v>
      </c>
      <c r="D630" s="83" t="s">
        <v>50</v>
      </c>
      <c r="E630" s="83" t="s">
        <v>1877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2209</v>
      </c>
      <c r="Z630" s="43"/>
      <c r="AA630" s="43">
        <f>INVENTARIO[[#This Row],[Costo total]]*INVENTARIO[[#This Row],[Entradas]]</f>
        <v>47.9</v>
      </c>
      <c r="AB630" s="172">
        <f>INVENTARIO[[#This Row],[Stock Actual]]*INVENTARIO[[#This Row],[Costo total]]</f>
        <v>0</v>
      </c>
    </row>
    <row r="631" spans="1:28" ht="55" customHeight="1" x14ac:dyDescent="0.15">
      <c r="A631" s="42" t="s">
        <v>1881</v>
      </c>
      <c r="B631" s="173"/>
      <c r="C631" s="174" t="s">
        <v>12</v>
      </c>
      <c r="D631" s="78" t="s">
        <v>50</v>
      </c>
      <c r="E631" s="78" t="s">
        <v>1877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2209</v>
      </c>
      <c r="Z631" s="20"/>
      <c r="AA631" s="20">
        <f>INVENTARIO[[#This Row],[Costo total]]*INVENTARIO[[#This Row],[Entradas]]</f>
        <v>47.9</v>
      </c>
      <c r="AB631" s="172">
        <f>INVENTARIO[[#This Row],[Stock Actual]]*INVENTARIO[[#This Row],[Costo total]]</f>
        <v>0</v>
      </c>
    </row>
    <row r="632" spans="1:28" ht="55" customHeight="1" x14ac:dyDescent="0.15">
      <c r="A632" s="43" t="s">
        <v>1882</v>
      </c>
      <c r="B632" s="169"/>
      <c r="C632" s="170" t="s">
        <v>12</v>
      </c>
      <c r="D632" s="83" t="s">
        <v>2330</v>
      </c>
      <c r="E632" s="83" t="s">
        <v>1878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2209</v>
      </c>
      <c r="Z632" s="43"/>
      <c r="AA632" s="43">
        <f>INVENTARIO[[#This Row],[Costo total]]*INVENTARIO[[#This Row],[Entradas]]</f>
        <v>45.660000000000004</v>
      </c>
      <c r="AB632" s="172">
        <f>INVENTARIO[[#This Row],[Stock Actual]]*INVENTARIO[[#This Row],[Costo total]]</f>
        <v>0</v>
      </c>
    </row>
    <row r="633" spans="1:28" ht="55" customHeight="1" x14ac:dyDescent="0.15">
      <c r="A633" s="42" t="s">
        <v>1883</v>
      </c>
      <c r="B633" s="173"/>
      <c r="C633" s="174" t="s">
        <v>12</v>
      </c>
      <c r="D633" s="78" t="s">
        <v>2330</v>
      </c>
      <c r="E633" s="78" t="s">
        <v>1878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2209</v>
      </c>
      <c r="Z633" s="20"/>
      <c r="AA633" s="20">
        <f>INVENTARIO[[#This Row],[Costo total]]*INVENTARIO[[#This Row],[Entradas]]</f>
        <v>30.44</v>
      </c>
      <c r="AB633" s="172">
        <f>INVENTARIO[[#This Row],[Stock Actual]]*INVENTARIO[[#This Row],[Costo total]]</f>
        <v>0</v>
      </c>
    </row>
    <row r="634" spans="1:28" ht="55" customHeight="1" x14ac:dyDescent="0.15">
      <c r="A634" s="43" t="s">
        <v>1884</v>
      </c>
      <c r="B634" s="169"/>
      <c r="C634" s="170" t="s">
        <v>12</v>
      </c>
      <c r="D634" s="83" t="s">
        <v>2330</v>
      </c>
      <c r="E634" s="83" t="s">
        <v>1878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2209</v>
      </c>
      <c r="Z634" s="43"/>
      <c r="AA634" s="43">
        <f>INVENTARIO[[#This Row],[Costo total]]*INVENTARIO[[#This Row],[Entradas]]</f>
        <v>30.44</v>
      </c>
      <c r="AB634" s="172">
        <f>INVENTARIO[[#This Row],[Stock Actual]]*INVENTARIO[[#This Row],[Costo total]]</f>
        <v>0</v>
      </c>
    </row>
    <row r="635" spans="1:28" ht="55" customHeight="1" x14ac:dyDescent="0.15">
      <c r="A635" s="42" t="s">
        <v>1885</v>
      </c>
      <c r="B635" s="173"/>
      <c r="C635" s="174" t="s">
        <v>12</v>
      </c>
      <c r="D635" s="78" t="s">
        <v>52</v>
      </c>
      <c r="E635" s="78" t="s">
        <v>1920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2209</v>
      </c>
      <c r="Z635" s="20"/>
      <c r="AA635" s="20">
        <f>INVENTARIO[[#This Row],[Costo total]]*INVENTARIO[[#This Row],[Entradas]]</f>
        <v>11.54</v>
      </c>
      <c r="AB635" s="172">
        <f>INVENTARIO[[#This Row],[Stock Actual]]*INVENTARIO[[#This Row],[Costo total]]</f>
        <v>0</v>
      </c>
    </row>
    <row r="636" spans="1:28" ht="55" customHeight="1" x14ac:dyDescent="0.15">
      <c r="A636" s="43" t="s">
        <v>1886</v>
      </c>
      <c r="B636" s="169"/>
      <c r="C636" s="170" t="s">
        <v>12</v>
      </c>
      <c r="D636" s="83" t="s">
        <v>52</v>
      </c>
      <c r="E636" s="83" t="s">
        <v>2392</v>
      </c>
      <c r="F636" s="83" t="s">
        <v>2391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2209</v>
      </c>
      <c r="Z636" s="43"/>
      <c r="AA636" s="43">
        <f>INVENTARIO[[#This Row],[Costo total]]*INVENTARIO[[#This Row],[Entradas]]</f>
        <v>11.54</v>
      </c>
      <c r="AB636" s="172">
        <f>INVENTARIO[[#This Row],[Stock Actual]]*INVENTARIO[[#This Row],[Costo total]]</f>
        <v>5.77</v>
      </c>
    </row>
    <row r="637" spans="1:28" ht="55" customHeight="1" x14ac:dyDescent="0.15">
      <c r="A637" s="42" t="s">
        <v>1887</v>
      </c>
      <c r="B637" s="173"/>
      <c r="C637" s="174" t="s">
        <v>12</v>
      </c>
      <c r="D637" s="78" t="s">
        <v>52</v>
      </c>
      <c r="E637" s="78" t="s">
        <v>1921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2209</v>
      </c>
      <c r="Z637" s="20"/>
      <c r="AA637" s="20">
        <f>INVENTARIO[[#This Row],[Costo total]]*INVENTARIO[[#This Row],[Entradas]]</f>
        <v>15.94</v>
      </c>
      <c r="AB637" s="172">
        <f>INVENTARIO[[#This Row],[Stock Actual]]*INVENTARIO[[#This Row],[Costo total]]</f>
        <v>0</v>
      </c>
    </row>
    <row r="638" spans="1:28" ht="55" customHeight="1" x14ac:dyDescent="0.15">
      <c r="A638" s="43" t="s">
        <v>1888</v>
      </c>
      <c r="B638" s="169"/>
      <c r="C638" s="170" t="s">
        <v>12</v>
      </c>
      <c r="D638" s="83" t="s">
        <v>52</v>
      </c>
      <c r="E638" s="83" t="s">
        <v>1921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2209</v>
      </c>
      <c r="Z638" s="43"/>
      <c r="AA638" s="43">
        <f>INVENTARIO[[#This Row],[Costo total]]*INVENTARIO[[#This Row],[Entradas]]</f>
        <v>23.91</v>
      </c>
      <c r="AB638" s="172">
        <f>INVENTARIO[[#This Row],[Stock Actual]]*INVENTARIO[[#This Row],[Costo total]]</f>
        <v>0</v>
      </c>
    </row>
    <row r="639" spans="1:28" ht="55" customHeight="1" x14ac:dyDescent="0.15">
      <c r="A639" s="42" t="s">
        <v>1889</v>
      </c>
      <c r="B639" s="173"/>
      <c r="C639" s="174" t="s">
        <v>12</v>
      </c>
      <c r="D639" s="78" t="s">
        <v>52</v>
      </c>
      <c r="E639" s="78" t="s">
        <v>2528</v>
      </c>
      <c r="F639" s="78" t="s">
        <v>2374</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2209</v>
      </c>
      <c r="Z639" s="20"/>
      <c r="AA639" s="20">
        <f>INVENTARIO[[#This Row],[Costo total]]*INVENTARIO[[#This Row],[Entradas]]</f>
        <v>23.91</v>
      </c>
      <c r="AB639" s="172">
        <f>INVENTARIO[[#This Row],[Stock Actual]]*INVENTARIO[[#This Row],[Costo total]]</f>
        <v>7.97</v>
      </c>
    </row>
    <row r="640" spans="1:28" ht="55" customHeight="1" x14ac:dyDescent="0.15">
      <c r="A640" s="43" t="s">
        <v>1890</v>
      </c>
      <c r="B640" s="169"/>
      <c r="C640" s="170" t="s">
        <v>12</v>
      </c>
      <c r="D640" s="83" t="s">
        <v>52</v>
      </c>
      <c r="E640" s="83" t="s">
        <v>2528</v>
      </c>
      <c r="F640" s="83" t="s">
        <v>2395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2209</v>
      </c>
      <c r="Z640" s="43"/>
      <c r="AA640" s="43">
        <f>INVENTARIO[[#This Row],[Costo total]]*INVENTARIO[[#This Row],[Entradas]]</f>
        <v>16.18</v>
      </c>
      <c r="AB640" s="172">
        <f>INVENTARIO[[#This Row],[Stock Actual]]*INVENTARIO[[#This Row],[Costo total]]</f>
        <v>16.18</v>
      </c>
    </row>
    <row r="641" spans="1:28" ht="55" customHeight="1" x14ac:dyDescent="0.15">
      <c r="A641" s="42" t="s">
        <v>1891</v>
      </c>
      <c r="B641" s="173"/>
      <c r="C641" s="174" t="s">
        <v>12</v>
      </c>
      <c r="D641" s="78" t="s">
        <v>52</v>
      </c>
      <c r="E641" s="78" t="s">
        <v>2077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2209</v>
      </c>
      <c r="Z641" s="20"/>
      <c r="AA641" s="20">
        <f>INVENTARIO[[#This Row],[Costo total]]*INVENTARIO[[#This Row],[Entradas]]</f>
        <v>24.27</v>
      </c>
      <c r="AB641" s="172">
        <f>INVENTARIO[[#This Row],[Stock Actual]]*INVENTARIO[[#This Row],[Costo total]]</f>
        <v>0</v>
      </c>
    </row>
    <row r="642" spans="1:28" ht="55" customHeight="1" x14ac:dyDescent="0.15">
      <c r="A642" s="43" t="s">
        <v>1892</v>
      </c>
      <c r="B642" s="169"/>
      <c r="C642" s="170" t="s">
        <v>12</v>
      </c>
      <c r="D642" s="83" t="s">
        <v>2330</v>
      </c>
      <c r="E642" s="83" t="s">
        <v>2078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2209</v>
      </c>
      <c r="Z642" s="43"/>
      <c r="AA642" s="43">
        <f>INVENTARIO[[#This Row],[Costo total]]*INVENTARIO[[#This Row],[Entradas]]</f>
        <v>43.11</v>
      </c>
      <c r="AB642" s="172">
        <f>INVENTARIO[[#This Row],[Stock Actual]]*INVENTARIO[[#This Row],[Costo total]]</f>
        <v>0</v>
      </c>
    </row>
    <row r="643" spans="1:28" ht="55" customHeight="1" x14ac:dyDescent="0.15">
      <c r="A643" s="42" t="s">
        <v>1893</v>
      </c>
      <c r="B643" s="173"/>
      <c r="C643" s="174" t="s">
        <v>12</v>
      </c>
      <c r="D643" s="78" t="s">
        <v>2330</v>
      </c>
      <c r="E643" s="78" t="s">
        <v>1864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2209</v>
      </c>
      <c r="Z643" s="20"/>
      <c r="AA643" s="20">
        <f>INVENTARIO[[#This Row],[Costo total]]*INVENTARIO[[#This Row],[Entradas]]</f>
        <v>41.56</v>
      </c>
      <c r="AB643" s="172">
        <f>INVENTARIO[[#This Row],[Stock Actual]]*INVENTARIO[[#This Row],[Costo total]]</f>
        <v>0</v>
      </c>
    </row>
    <row r="644" spans="1:28" ht="55" customHeight="1" x14ac:dyDescent="0.15">
      <c r="A644" s="43" t="s">
        <v>1894</v>
      </c>
      <c r="B644" s="169"/>
      <c r="C644" s="170" t="s">
        <v>12</v>
      </c>
      <c r="D644" s="83" t="s">
        <v>2330</v>
      </c>
      <c r="E644" s="83" t="s">
        <v>2526</v>
      </c>
      <c r="F644" s="83" t="s">
        <v>2410</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2209</v>
      </c>
      <c r="Z644" s="43"/>
      <c r="AA644" s="43">
        <f>INVENTARIO[[#This Row],[Costo total]]*INVENTARIO[[#This Row],[Entradas]]</f>
        <v>41.56</v>
      </c>
      <c r="AB644" s="172">
        <f>INVENTARIO[[#This Row],[Stock Actual]]*INVENTARIO[[#This Row],[Costo total]]</f>
        <v>20.78</v>
      </c>
    </row>
    <row r="645" spans="1:28" ht="55" customHeight="1" x14ac:dyDescent="0.15">
      <c r="A645" s="42" t="s">
        <v>1895</v>
      </c>
      <c r="B645" s="173"/>
      <c r="C645" s="174" t="s">
        <v>12</v>
      </c>
      <c r="D645" s="78" t="s">
        <v>2330</v>
      </c>
      <c r="E645" s="78" t="s">
        <v>2526</v>
      </c>
      <c r="F645" s="78" t="s">
        <v>2412</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2209</v>
      </c>
      <c r="Z645" s="20"/>
      <c r="AA645" s="20">
        <f>INVENTARIO[[#This Row],[Costo total]]*INVENTARIO[[#This Row],[Entradas]]</f>
        <v>41.56</v>
      </c>
      <c r="AB645" s="172">
        <f>INVENTARIO[[#This Row],[Stock Actual]]*INVENTARIO[[#This Row],[Costo total]]</f>
        <v>41.56</v>
      </c>
    </row>
    <row r="646" spans="1:28" ht="55" customHeight="1" x14ac:dyDescent="0.15">
      <c r="A646" s="43" t="s">
        <v>1896</v>
      </c>
      <c r="B646" s="169"/>
      <c r="C646" s="170" t="s">
        <v>12</v>
      </c>
      <c r="D646" s="83" t="s">
        <v>2330</v>
      </c>
      <c r="E646" s="83" t="s">
        <v>1922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2209</v>
      </c>
      <c r="Z646" s="43"/>
      <c r="AA646" s="43">
        <f>INVENTARIO[[#This Row],[Costo total]]*INVENTARIO[[#This Row],[Entradas]]</f>
        <v>20.78</v>
      </c>
      <c r="AB646" s="172">
        <f>INVENTARIO[[#This Row],[Stock Actual]]*INVENTARIO[[#This Row],[Costo total]]</f>
        <v>0</v>
      </c>
    </row>
    <row r="647" spans="1:28" ht="55" customHeight="1" x14ac:dyDescent="0.15">
      <c r="A647" s="42" t="s">
        <v>1897</v>
      </c>
      <c r="B647" s="173"/>
      <c r="C647" s="174" t="s">
        <v>12</v>
      </c>
      <c r="D647" s="78" t="s">
        <v>52</v>
      </c>
      <c r="E647" s="78" t="s">
        <v>2392</v>
      </c>
      <c r="F647" s="78" t="s">
        <v>2394</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2209</v>
      </c>
      <c r="Z647" s="20"/>
      <c r="AA647" s="20">
        <f>INVENTARIO[[#This Row],[Costo total]]*INVENTARIO[[#This Row],[Entradas]]</f>
        <v>6.73</v>
      </c>
      <c r="AB647" s="172">
        <f>INVENTARIO[[#This Row],[Stock Actual]]*INVENTARIO[[#This Row],[Costo total]]</f>
        <v>6.73</v>
      </c>
    </row>
    <row r="648" spans="1:28" ht="55" customHeight="1" x14ac:dyDescent="0.15">
      <c r="A648" s="43" t="s">
        <v>1898</v>
      </c>
      <c r="B648" s="169"/>
      <c r="C648" s="170" t="s">
        <v>12</v>
      </c>
      <c r="D648" s="83" t="s">
        <v>52</v>
      </c>
      <c r="E648" s="83" t="s">
        <v>2393</v>
      </c>
      <c r="F648" s="83" t="s">
        <v>2395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2209</v>
      </c>
      <c r="Z648" s="43"/>
      <c r="AA648" s="43">
        <f>INVENTARIO[[#This Row],[Costo total]]*INVENTARIO[[#This Row],[Entradas]]</f>
        <v>6.73</v>
      </c>
      <c r="AB648" s="172">
        <f>INVENTARIO[[#This Row],[Stock Actual]]*INVENTARIO[[#This Row],[Costo total]]</f>
        <v>6.73</v>
      </c>
    </row>
    <row r="649" spans="1:28" ht="55" customHeight="1" x14ac:dyDescent="0.15">
      <c r="A649" s="42" t="s">
        <v>1899</v>
      </c>
      <c r="B649" s="173"/>
      <c r="C649" s="174" t="s">
        <v>12</v>
      </c>
      <c r="D649" s="78" t="s">
        <v>2330</v>
      </c>
      <c r="E649" s="78" t="s">
        <v>2358</v>
      </c>
      <c r="F649" s="78" t="s">
        <v>2365</v>
      </c>
      <c r="G649" s="78" t="s">
        <v>1942</v>
      </c>
      <c r="H649" s="175">
        <f>INVENTARIO[[#This Row],[Precio Final]]</f>
        <v>30</v>
      </c>
      <c r="I649" s="78">
        <v>7</v>
      </c>
      <c r="J649" s="78">
        <v>7</v>
      </c>
      <c r="K649" s="110">
        <f>SUMIFS(VENTAS[Cantidad],VENTAS[Código del producto Vendido],INVENTARIO[[#This Row],[Code]])</f>
        <v>2</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c r="AA649" s="20">
        <f>INVENTARIO[[#This Row],[Costo total]]*INVENTARIO[[#This Row],[Entradas]]</f>
        <v>166.53</v>
      </c>
      <c r="AB649" s="172">
        <f>INVENTARIO[[#This Row],[Stock Actual]]*INVENTARIO[[#This Row],[Costo total]]</f>
        <v>118.94999999999999</v>
      </c>
    </row>
    <row r="650" spans="1:28"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c r="AA650" s="43">
        <f>INVENTARIO[[#This Row],[Costo total]]*INVENTARIO[[#This Row],[Entradas]]</f>
        <v>0</v>
      </c>
      <c r="AB650" s="172">
        <f>INVENTARIO[[#This Row],[Stock Actual]]*INVENTARIO[[#This Row],[Costo total]]</f>
        <v>0</v>
      </c>
    </row>
    <row r="651" spans="1:28" ht="55" customHeight="1" x14ac:dyDescent="0.15">
      <c r="A651" s="42" t="s">
        <v>1901</v>
      </c>
      <c r="B651" s="173"/>
      <c r="C651" s="174" t="s">
        <v>12</v>
      </c>
      <c r="D651" s="78" t="s">
        <v>2330</v>
      </c>
      <c r="E651" s="78" t="s">
        <v>2529</v>
      </c>
      <c r="F651" s="78" t="s">
        <v>2530</v>
      </c>
      <c r="G651" s="78" t="s">
        <v>1942</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c r="AA651" s="20">
        <f>INVENTARIO[[#This Row],[Costo total]]*INVENTARIO[[#This Row],[Entradas]]</f>
        <v>90</v>
      </c>
      <c r="AB651" s="172">
        <f>INVENTARIO[[#This Row],[Stock Actual]]*INVENTARIO[[#This Row],[Costo total]]</f>
        <v>72</v>
      </c>
    </row>
    <row r="652" spans="1:28" ht="55" customHeight="1" x14ac:dyDescent="0.15">
      <c r="A652" s="43" t="s">
        <v>1902</v>
      </c>
      <c r="B652" s="169"/>
      <c r="C652" s="170" t="s">
        <v>12</v>
      </c>
      <c r="D652" s="83" t="s">
        <v>215</v>
      </c>
      <c r="E652" s="83" t="s">
        <v>1976</v>
      </c>
      <c r="F652" s="83" t="s">
        <v>2328</v>
      </c>
      <c r="G652" s="83" t="s">
        <v>1942</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c r="AA652" s="43">
        <f>INVENTARIO[[#This Row],[Costo total]]*INVENTARIO[[#This Row],[Entradas]]</f>
        <v>0</v>
      </c>
      <c r="AB652" s="172">
        <f>INVENTARIO[[#This Row],[Stock Actual]]*INVENTARIO[[#This Row],[Costo total]]</f>
        <v>0</v>
      </c>
    </row>
    <row r="653" spans="1:28" ht="55" customHeight="1" x14ac:dyDescent="0.15">
      <c r="A653" s="42" t="s">
        <v>1903</v>
      </c>
      <c r="B653" s="173"/>
      <c r="C653" s="174" t="s">
        <v>12</v>
      </c>
      <c r="D653" s="78" t="s">
        <v>215</v>
      </c>
      <c r="E653" s="78" t="s">
        <v>2079</v>
      </c>
      <c r="F653" s="78" t="s">
        <v>697</v>
      </c>
      <c r="G653" s="78" t="s">
        <v>1942</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c r="AA653" s="20">
        <f>INVENTARIO[[#This Row],[Costo total]]*INVENTARIO[[#This Row],[Entradas]]</f>
        <v>12</v>
      </c>
      <c r="AB653" s="172">
        <f>INVENTARIO[[#This Row],[Stock Actual]]*INVENTARIO[[#This Row],[Costo total]]</f>
        <v>0</v>
      </c>
    </row>
    <row r="654" spans="1:28" ht="55" customHeight="1" x14ac:dyDescent="0.15">
      <c r="A654" s="42" t="s">
        <v>1904</v>
      </c>
      <c r="B654" s="169"/>
      <c r="C654" s="170" t="s">
        <v>12</v>
      </c>
      <c r="D654" s="83" t="s">
        <v>2330</v>
      </c>
      <c r="E654" s="83" t="s">
        <v>2314</v>
      </c>
      <c r="F654" s="83" t="s">
        <v>695</v>
      </c>
      <c r="G654" s="83" t="s">
        <v>1942</v>
      </c>
      <c r="H654" s="171">
        <f>INVENTARIO[[#This Row],[Precio Final]]</f>
        <v>32</v>
      </c>
      <c r="I654" s="83">
        <v>10</v>
      </c>
      <c r="J654" s="83">
        <v>6</v>
      </c>
      <c r="K654" s="112">
        <f>SUMIFS(VENTAS[Cantidad],VENTAS[Código del producto Vendido],INVENTARIO[[#This Row],[Code]])</f>
        <v>2</v>
      </c>
      <c r="L654" s="121">
        <f>INVENTARIO[[#This Row],[Entradas]]-INVENTARIO[[#This Row],[Salidas]]</f>
        <v>4</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16.420000000000002</v>
      </c>
      <c r="Y654" s="43"/>
      <c r="Z654" s="43"/>
      <c r="AA654" s="43">
        <f>INVENTARIO[[#This Row],[Costo total]]*INVENTARIO[[#This Row],[Entradas]]</f>
        <v>142.74</v>
      </c>
      <c r="AB654" s="172">
        <f>INVENTARIO[[#This Row],[Stock Actual]]*INVENTARIO[[#This Row],[Costo total]]</f>
        <v>95.16</v>
      </c>
    </row>
    <row r="655" spans="1:28" ht="55" customHeight="1" x14ac:dyDescent="0.15">
      <c r="A655" s="42" t="s">
        <v>1905</v>
      </c>
      <c r="B655" s="173"/>
      <c r="C655" s="174" t="s">
        <v>12</v>
      </c>
      <c r="D655" s="78" t="s">
        <v>2330</v>
      </c>
      <c r="E655" s="78" t="s">
        <v>1982</v>
      </c>
      <c r="F655" s="78" t="s">
        <v>697</v>
      </c>
      <c r="G655" s="78" t="s">
        <v>1942</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c r="AA655" s="20">
        <f>INVENTARIO[[#This Row],[Costo total]]*INVENTARIO[[#This Row],[Entradas]]</f>
        <v>47.58</v>
      </c>
      <c r="AB655" s="172">
        <f>INVENTARIO[[#This Row],[Stock Actual]]*INVENTARIO[[#This Row],[Costo total]]</f>
        <v>0</v>
      </c>
    </row>
    <row r="656" spans="1:28" ht="55" customHeight="1" x14ac:dyDescent="0.15">
      <c r="A656" s="43" t="s">
        <v>1906</v>
      </c>
      <c r="B656" s="169"/>
      <c r="C656" s="170" t="s">
        <v>12</v>
      </c>
      <c r="D656" s="83" t="s">
        <v>215</v>
      </c>
      <c r="E656" s="83" t="s">
        <v>1976</v>
      </c>
      <c r="F656" s="83" t="s">
        <v>1342</v>
      </c>
      <c r="G656" s="83" t="s">
        <v>1942</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c r="AA656" s="43">
        <f>INVENTARIO[[#This Row],[Costo total]]*INVENTARIO[[#This Row],[Entradas]]</f>
        <v>19.490000000000002</v>
      </c>
      <c r="AB656" s="172">
        <f>INVENTARIO[[#This Row],[Stock Actual]]*INVENTARIO[[#This Row],[Costo total]]</f>
        <v>0</v>
      </c>
    </row>
    <row r="657" spans="1:28" ht="55" customHeight="1" x14ac:dyDescent="0.15">
      <c r="A657" s="42" t="s">
        <v>1907</v>
      </c>
      <c r="B657" s="173"/>
      <c r="C657" s="174" t="s">
        <v>12</v>
      </c>
      <c r="D657" s="78" t="s">
        <v>215</v>
      </c>
      <c r="E657" s="78" t="s">
        <v>1992</v>
      </c>
      <c r="F657" s="78" t="s">
        <v>697</v>
      </c>
      <c r="G657" s="78" t="s">
        <v>1942</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c r="AA657" s="20">
        <f>INVENTARIO[[#This Row],[Costo total]]*INVENTARIO[[#This Row],[Entradas]]</f>
        <v>12.49</v>
      </c>
      <c r="AB657" s="172">
        <f>INVENTARIO[[#This Row],[Stock Actual]]*INVENTARIO[[#This Row],[Costo total]]</f>
        <v>0</v>
      </c>
    </row>
    <row r="658" spans="1:28" ht="55" customHeight="1" x14ac:dyDescent="0.15">
      <c r="A658" s="43" t="s">
        <v>1908</v>
      </c>
      <c r="B658" s="169"/>
      <c r="C658" s="170" t="s">
        <v>12</v>
      </c>
      <c r="D658" s="83" t="s">
        <v>2330</v>
      </c>
      <c r="E658" s="83" t="s">
        <v>2531</v>
      </c>
      <c r="F658" s="83" t="s">
        <v>695</v>
      </c>
      <c r="G658" s="83" t="s">
        <v>1942</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c r="AA658" s="43">
        <f>INVENTARIO[[#This Row],[Costo total]]*INVENTARIO[[#This Row],[Entradas]]</f>
        <v>22</v>
      </c>
      <c r="AB658" s="172">
        <f>INVENTARIO[[#This Row],[Stock Actual]]*INVENTARIO[[#This Row],[Costo total]]</f>
        <v>11</v>
      </c>
    </row>
    <row r="659" spans="1:28"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c r="AA659" s="20">
        <f>INVENTARIO[[#This Row],[Costo total]]*INVENTARIO[[#This Row],[Entradas]]</f>
        <v>0</v>
      </c>
      <c r="AB659" s="172">
        <f>INVENTARIO[[#This Row],[Stock Actual]]*INVENTARIO[[#This Row],[Costo total]]</f>
        <v>0</v>
      </c>
    </row>
    <row r="660" spans="1:28" ht="55" customHeight="1" x14ac:dyDescent="0.15">
      <c r="A660" s="43" t="s">
        <v>1909</v>
      </c>
      <c r="B660" s="169"/>
      <c r="C660" s="170" t="s">
        <v>12</v>
      </c>
      <c r="D660" s="83" t="s">
        <v>52</v>
      </c>
      <c r="E660" s="83" t="s">
        <v>2532</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c r="AA660" s="43">
        <f>INVENTARIO[[#This Row],[Costo total]]*INVENTARIO[[#This Row],[Entradas]]</f>
        <v>8</v>
      </c>
      <c r="AB660" s="172">
        <f>INVENTARIO[[#This Row],[Stock Actual]]*INVENTARIO[[#This Row],[Costo total]]</f>
        <v>8</v>
      </c>
    </row>
    <row r="661" spans="1:28" ht="55" customHeight="1" x14ac:dyDescent="0.15">
      <c r="A661" s="42" t="s">
        <v>1910</v>
      </c>
      <c r="B661" s="173"/>
      <c r="C661" s="174" t="s">
        <v>12</v>
      </c>
      <c r="D661" s="78" t="s">
        <v>52</v>
      </c>
      <c r="E661" s="78" t="s">
        <v>2001</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c r="AA661" s="20">
        <f>INVENTARIO[[#This Row],[Costo total]]*INVENTARIO[[#This Row],[Entradas]]</f>
        <v>60</v>
      </c>
      <c r="AB661" s="172">
        <f>INVENTARIO[[#This Row],[Stock Actual]]*INVENTARIO[[#This Row],[Costo total]]</f>
        <v>0</v>
      </c>
    </row>
    <row r="662" spans="1:28" ht="55" customHeight="1" x14ac:dyDescent="0.15">
      <c r="A662" s="43" t="s">
        <v>1911</v>
      </c>
      <c r="B662" s="169"/>
      <c r="C662" s="170" t="s">
        <v>12</v>
      </c>
      <c r="D662" s="83" t="s">
        <v>52</v>
      </c>
      <c r="E662" s="83" t="s">
        <v>2533</v>
      </c>
      <c r="F662" s="83" t="s">
        <v>2329</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c r="AA662" s="43">
        <f>INVENTARIO[[#This Row],[Costo total]]*INVENTARIO[[#This Row],[Entradas]]</f>
        <v>30</v>
      </c>
      <c r="AB662" s="172">
        <f>INVENTARIO[[#This Row],[Stock Actual]]*INVENTARIO[[#This Row],[Costo total]]</f>
        <v>0</v>
      </c>
    </row>
    <row r="663" spans="1:28" ht="55" customHeight="1" x14ac:dyDescent="0.15">
      <c r="A663" s="42" t="s">
        <v>1912</v>
      </c>
      <c r="B663" s="173"/>
      <c r="C663" s="174" t="s">
        <v>12</v>
      </c>
      <c r="D663" s="78" t="s">
        <v>2402</v>
      </c>
      <c r="E663" s="78" t="s">
        <v>2002</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c r="AA663" s="20">
        <f>INVENTARIO[[#This Row],[Costo total]]*INVENTARIO[[#This Row],[Entradas]]</f>
        <v>24.75</v>
      </c>
      <c r="AB663" s="172">
        <f>INVENTARIO[[#This Row],[Stock Actual]]*INVENTARIO[[#This Row],[Costo total]]</f>
        <v>0</v>
      </c>
    </row>
    <row r="664" spans="1:28" ht="55" customHeight="1" x14ac:dyDescent="0.15">
      <c r="A664" s="43" t="s">
        <v>1913</v>
      </c>
      <c r="B664" s="169"/>
      <c r="C664" s="170" t="s">
        <v>12</v>
      </c>
      <c r="D664" s="83" t="s">
        <v>52</v>
      </c>
      <c r="E664" s="83" t="s">
        <v>2003</v>
      </c>
      <c r="F664" s="83" t="s">
        <v>2329</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c r="AA664" s="43">
        <f>INVENTARIO[[#This Row],[Costo total]]*INVENTARIO[[#This Row],[Entradas]]</f>
        <v>19</v>
      </c>
      <c r="AB664" s="172">
        <f>INVENTARIO[[#This Row],[Stock Actual]]*INVENTARIO[[#This Row],[Costo total]]</f>
        <v>19</v>
      </c>
    </row>
    <row r="665" spans="1:28" ht="55" customHeight="1" x14ac:dyDescent="0.15">
      <c r="A665" s="42" t="s">
        <v>1914</v>
      </c>
      <c r="B665" s="173"/>
      <c r="C665" s="174" t="s">
        <v>12</v>
      </c>
      <c r="D665" s="78" t="s">
        <v>52</v>
      </c>
      <c r="E665" s="78" t="s">
        <v>2080</v>
      </c>
      <c r="F665" s="78" t="s">
        <v>2329</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c r="AA665" s="20">
        <f>INVENTARIO[[#This Row],[Costo total]]*INVENTARIO[[#This Row],[Entradas]]</f>
        <v>11.5</v>
      </c>
      <c r="AB665" s="172">
        <f>INVENTARIO[[#This Row],[Stock Actual]]*INVENTARIO[[#This Row],[Costo total]]</f>
        <v>11.5</v>
      </c>
    </row>
    <row r="666" spans="1:28" ht="55" customHeight="1" x14ac:dyDescent="0.15">
      <c r="A666" s="43" t="s">
        <v>1915</v>
      </c>
      <c r="B666" s="169"/>
      <c r="C666" s="170" t="s">
        <v>12</v>
      </c>
      <c r="D666" s="83" t="s">
        <v>52</v>
      </c>
      <c r="E666" s="83" t="s">
        <v>1829</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c r="AA666" s="43">
        <f>INVENTARIO[[#This Row],[Costo total]]*INVENTARIO[[#This Row],[Entradas]]</f>
        <v>38</v>
      </c>
      <c r="AB666" s="172">
        <f>INVENTARIO[[#This Row],[Stock Actual]]*INVENTARIO[[#This Row],[Costo total]]</f>
        <v>19</v>
      </c>
    </row>
    <row r="667" spans="1:28" ht="55" customHeight="1" x14ac:dyDescent="0.15">
      <c r="A667" s="43" t="s">
        <v>1916</v>
      </c>
      <c r="B667" s="169"/>
      <c r="C667" s="170" t="s">
        <v>12</v>
      </c>
      <c r="D667" s="83" t="s">
        <v>52</v>
      </c>
      <c r="E667" s="83" t="s">
        <v>2345</v>
      </c>
      <c r="F667" s="83" t="s">
        <v>2395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c r="AA667" s="43">
        <f>INVENTARIO[[#This Row],[Costo total]]*INVENTARIO[[#This Row],[Entradas]]</f>
        <v>13.239999999999998</v>
      </c>
      <c r="AB667" s="172">
        <f>INVENTARIO[[#This Row],[Stock Actual]]*INVENTARIO[[#This Row],[Costo total]]</f>
        <v>13.239999999999998</v>
      </c>
    </row>
    <row r="668" spans="1:28" ht="55" customHeight="1" x14ac:dyDescent="0.15">
      <c r="A668" s="42" t="s">
        <v>1917</v>
      </c>
      <c r="B668" s="173"/>
      <c r="C668" s="174" t="s">
        <v>12</v>
      </c>
      <c r="D668" s="78" t="s">
        <v>52</v>
      </c>
      <c r="E668" s="78" t="s">
        <v>2005</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c r="AA668" s="20">
        <f>INVENTARIO[[#This Row],[Costo total]]*INVENTARIO[[#This Row],[Entradas]]</f>
        <v>13.239999999999998</v>
      </c>
      <c r="AB668" s="172">
        <f>INVENTARIO[[#This Row],[Stock Actual]]*INVENTARIO[[#This Row],[Costo total]]</f>
        <v>0</v>
      </c>
    </row>
    <row r="669" spans="1:28" ht="55" customHeight="1" x14ac:dyDescent="0.15">
      <c r="A669" s="43" t="s">
        <v>1918</v>
      </c>
      <c r="B669" s="169"/>
      <c r="C669" s="170" t="s">
        <v>12</v>
      </c>
      <c r="D669" s="83" t="s">
        <v>52</v>
      </c>
      <c r="E669" s="83" t="s">
        <v>2006</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c r="AA669" s="43">
        <f>INVENTARIO[[#This Row],[Costo total]]*INVENTARIO[[#This Row],[Entradas]]</f>
        <v>14.239999999999998</v>
      </c>
      <c r="AB669" s="172">
        <f>INVENTARIO[[#This Row],[Stock Actual]]*INVENTARIO[[#This Row],[Costo total]]</f>
        <v>0</v>
      </c>
    </row>
    <row r="670" spans="1:28" ht="55" customHeight="1" x14ac:dyDescent="0.15">
      <c r="A670" s="42" t="s">
        <v>1919</v>
      </c>
      <c r="B670" s="173"/>
      <c r="C670" s="174" t="s">
        <v>12</v>
      </c>
      <c r="D670" s="78" t="s">
        <v>52</v>
      </c>
      <c r="E670" s="78" t="s">
        <v>2534</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c r="AA670" s="20">
        <f>INVENTARIO[[#This Row],[Costo total]]*INVENTARIO[[#This Row],[Entradas]]</f>
        <v>14.239999999999998</v>
      </c>
      <c r="AB670" s="172">
        <f>INVENTARIO[[#This Row],[Stock Actual]]*INVENTARIO[[#This Row],[Costo total]]</f>
        <v>14.239999999999998</v>
      </c>
    </row>
    <row r="671" spans="1:28" ht="55" customHeight="1" x14ac:dyDescent="0.15">
      <c r="A671" s="43" t="s">
        <v>2009</v>
      </c>
      <c r="B671" s="169"/>
      <c r="C671" s="170" t="s">
        <v>12</v>
      </c>
      <c r="D671" s="83" t="s">
        <v>52</v>
      </c>
      <c r="E671" s="83" t="s">
        <v>2007</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c r="AA671" s="43">
        <f>INVENTARIO[[#This Row],[Costo total]]*INVENTARIO[[#This Row],[Entradas]]</f>
        <v>32.74</v>
      </c>
      <c r="AB671" s="172">
        <f>INVENTARIO[[#This Row],[Stock Actual]]*INVENTARIO[[#This Row],[Costo total]]</f>
        <v>0</v>
      </c>
    </row>
    <row r="672" spans="1:28" ht="55" customHeight="1" x14ac:dyDescent="0.15">
      <c r="A672" s="42" t="s">
        <v>2010</v>
      </c>
      <c r="B672" s="173"/>
      <c r="C672" s="174" t="s">
        <v>12</v>
      </c>
      <c r="D672" s="78" t="s">
        <v>52</v>
      </c>
      <c r="E672" s="78" t="s">
        <v>2535</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c r="AA672" s="20">
        <f>INVENTARIO[[#This Row],[Costo total]]*INVENTARIO[[#This Row],[Entradas]]</f>
        <v>32.74</v>
      </c>
      <c r="AB672" s="172">
        <f>INVENTARIO[[#This Row],[Stock Actual]]*INVENTARIO[[#This Row],[Costo total]]</f>
        <v>0</v>
      </c>
    </row>
    <row r="673" spans="1:28" ht="55" customHeight="1" x14ac:dyDescent="0.15">
      <c r="A673" s="43" t="s">
        <v>2011</v>
      </c>
      <c r="B673" s="169"/>
      <c r="C673" s="170" t="s">
        <v>12</v>
      </c>
      <c r="D673" s="83" t="s">
        <v>52</v>
      </c>
      <c r="E673" s="83" t="s">
        <v>2008</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c r="AA673" s="43">
        <f>INVENTARIO[[#This Row],[Costo total]]*INVENTARIO[[#This Row],[Entradas]]</f>
        <v>31.299999999999997</v>
      </c>
      <c r="AB673" s="172">
        <f>INVENTARIO[[#This Row],[Stock Actual]]*INVENTARIO[[#This Row],[Costo total]]</f>
        <v>0</v>
      </c>
    </row>
    <row r="674" spans="1:28" ht="55" customHeight="1" x14ac:dyDescent="0.15">
      <c r="A674" s="42" t="s">
        <v>2012</v>
      </c>
      <c r="B674" s="173"/>
      <c r="C674" s="174" t="s">
        <v>12</v>
      </c>
      <c r="D674" s="78" t="s">
        <v>52</v>
      </c>
      <c r="E674" s="78" t="s">
        <v>2008</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c r="AA674" s="20">
        <f>INVENTARIO[[#This Row],[Costo total]]*INVENTARIO[[#This Row],[Entradas]]</f>
        <v>31.299999999999997</v>
      </c>
      <c r="AB674" s="172">
        <f>INVENTARIO[[#This Row],[Stock Actual]]*INVENTARIO[[#This Row],[Costo total]]</f>
        <v>0</v>
      </c>
    </row>
    <row r="675" spans="1:28" ht="55" customHeight="1" x14ac:dyDescent="0.15">
      <c r="A675" s="43" t="s">
        <v>2013</v>
      </c>
      <c r="B675" s="169"/>
      <c r="C675" s="170" t="s">
        <v>12</v>
      </c>
      <c r="D675" s="83" t="s">
        <v>52</v>
      </c>
      <c r="E675" s="83" t="s">
        <v>2537</v>
      </c>
      <c r="F675" s="83" t="s">
        <v>2536</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c r="AA675" s="43">
        <f>INVENTARIO[[#This Row],[Costo total]]*INVENTARIO[[#This Row],[Entradas]]</f>
        <v>0</v>
      </c>
      <c r="AB675" s="172">
        <f>INVENTARIO[[#This Row],[Stock Actual]]*INVENTARIO[[#This Row],[Costo total]]</f>
        <v>0</v>
      </c>
    </row>
    <row r="676" spans="1:28" ht="55" customHeight="1" x14ac:dyDescent="0.15">
      <c r="A676" s="42" t="s">
        <v>2014</v>
      </c>
      <c r="B676" s="173"/>
      <c r="C676" s="174" t="s">
        <v>12</v>
      </c>
      <c r="D676" s="78" t="s">
        <v>52</v>
      </c>
      <c r="E676" s="78" t="s">
        <v>2016</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c r="AA676" s="20">
        <f>INVENTARIO[[#This Row],[Costo total]]*INVENTARIO[[#This Row],[Entradas]]</f>
        <v>15</v>
      </c>
      <c r="AB676" s="172">
        <f>INVENTARIO[[#This Row],[Stock Actual]]*INVENTARIO[[#This Row],[Costo total]]</f>
        <v>0</v>
      </c>
    </row>
    <row r="677" spans="1:28" ht="55" customHeight="1" x14ac:dyDescent="0.15">
      <c r="A677" s="43" t="s">
        <v>2015</v>
      </c>
      <c r="B677" s="169"/>
      <c r="C677" s="170" t="s">
        <v>12</v>
      </c>
      <c r="D677" s="83" t="s">
        <v>52</v>
      </c>
      <c r="E677" s="83" t="s">
        <v>2016</v>
      </c>
      <c r="F677" s="83" t="s">
        <v>692</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c r="AA677" s="43">
        <f>INVENTARIO[[#This Row],[Costo total]]*INVENTARIO[[#This Row],[Entradas]]</f>
        <v>15</v>
      </c>
      <c r="AB677" s="172">
        <f>INVENTARIO[[#This Row],[Stock Actual]]*INVENTARIO[[#This Row],[Costo total]]</f>
        <v>0</v>
      </c>
    </row>
    <row r="678" spans="1:28" ht="55" customHeight="1" x14ac:dyDescent="0.15">
      <c r="A678" s="42" t="s">
        <v>2017</v>
      </c>
      <c r="B678" s="173"/>
      <c r="C678" s="174" t="s">
        <v>12</v>
      </c>
      <c r="D678" s="78" t="s">
        <v>52</v>
      </c>
      <c r="E678" s="78" t="s">
        <v>2538</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c r="AA678" s="20">
        <f>INVENTARIO[[#This Row],[Costo total]]*INVENTARIO[[#This Row],[Entradas]]</f>
        <v>10</v>
      </c>
      <c r="AB678" s="172">
        <f>INVENTARIO[[#This Row],[Stock Actual]]*INVENTARIO[[#This Row],[Costo total]]</f>
        <v>10</v>
      </c>
    </row>
    <row r="679" spans="1:28" ht="55" customHeight="1" x14ac:dyDescent="0.15">
      <c r="A679" s="43" t="s">
        <v>2018</v>
      </c>
      <c r="B679" s="169"/>
      <c r="C679" s="170" t="s">
        <v>12</v>
      </c>
      <c r="D679" s="83" t="s">
        <v>52</v>
      </c>
      <c r="E679" s="83" t="s">
        <v>2021</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c r="AA679" s="43">
        <f>INVENTARIO[[#This Row],[Costo total]]*INVENTARIO[[#This Row],[Entradas]]</f>
        <v>40</v>
      </c>
      <c r="AB679" s="172">
        <f>INVENTARIO[[#This Row],[Stock Actual]]*INVENTARIO[[#This Row],[Costo total]]</f>
        <v>0</v>
      </c>
    </row>
    <row r="680" spans="1:28" ht="55" customHeight="1" x14ac:dyDescent="0.15">
      <c r="A680" s="42" t="s">
        <v>2019</v>
      </c>
      <c r="B680" s="173"/>
      <c r="C680" s="174" t="s">
        <v>12</v>
      </c>
      <c r="D680" s="78" t="s">
        <v>52</v>
      </c>
      <c r="E680" s="78" t="s">
        <v>2022</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c r="AA680" s="20">
        <f>INVENTARIO[[#This Row],[Costo total]]*INVENTARIO[[#This Row],[Entradas]]</f>
        <v>0</v>
      </c>
      <c r="AB680" s="172">
        <f>INVENTARIO[[#This Row],[Stock Actual]]*INVENTARIO[[#This Row],[Costo total]]</f>
        <v>0</v>
      </c>
    </row>
    <row r="681" spans="1:28" ht="55" customHeight="1" x14ac:dyDescent="0.15">
      <c r="A681" s="43" t="s">
        <v>2020</v>
      </c>
      <c r="B681" s="169"/>
      <c r="C681" s="170" t="s">
        <v>12</v>
      </c>
      <c r="D681" s="83" t="s">
        <v>52</v>
      </c>
      <c r="E681" s="83" t="s">
        <v>2309</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c r="AA681" s="43">
        <f>INVENTARIO[[#This Row],[Costo total]]*INVENTARIO[[#This Row],[Entradas]]</f>
        <v>23</v>
      </c>
      <c r="AB681" s="172">
        <f>INVENTARIO[[#This Row],[Stock Actual]]*INVENTARIO[[#This Row],[Costo total]]</f>
        <v>23</v>
      </c>
    </row>
    <row r="682" spans="1:28" ht="55" customHeight="1" x14ac:dyDescent="0.15">
      <c r="A682" s="42" t="s">
        <v>2024</v>
      </c>
      <c r="B682" s="173"/>
      <c r="C682" s="174" t="s">
        <v>12</v>
      </c>
      <c r="D682" s="78" t="s">
        <v>52</v>
      </c>
      <c r="E682" s="78" t="s">
        <v>2023</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c r="AA682" s="20">
        <f>INVENTARIO[[#This Row],[Costo total]]*INVENTARIO[[#This Row],[Entradas]]</f>
        <v>15.45</v>
      </c>
      <c r="AB682" s="172">
        <f>INVENTARIO[[#This Row],[Stock Actual]]*INVENTARIO[[#This Row],[Costo total]]</f>
        <v>0</v>
      </c>
    </row>
    <row r="683" spans="1:28" ht="55" customHeight="1" x14ac:dyDescent="0.15">
      <c r="A683" s="43" t="s">
        <v>2025</v>
      </c>
      <c r="B683" s="169"/>
      <c r="C683" s="170" t="s">
        <v>12</v>
      </c>
      <c r="D683" s="83" t="s">
        <v>52</v>
      </c>
      <c r="E683" s="83" t="s">
        <v>2703</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c r="AA683" s="43">
        <f>INVENTARIO[[#This Row],[Costo total]]*INVENTARIO[[#This Row],[Entradas]]</f>
        <v>15.45</v>
      </c>
      <c r="AB683" s="172">
        <f>INVENTARIO[[#This Row],[Stock Actual]]*INVENTARIO[[#This Row],[Costo total]]</f>
        <v>15.45</v>
      </c>
    </row>
    <row r="684" spans="1:28" ht="55" customHeight="1" x14ac:dyDescent="0.15">
      <c r="A684" s="42" t="s">
        <v>2026</v>
      </c>
      <c r="B684" s="173"/>
      <c r="C684" s="174" t="s">
        <v>12</v>
      </c>
      <c r="D684" s="78" t="s">
        <v>52</v>
      </c>
      <c r="E684" s="78" t="s">
        <v>2539</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c r="AA684" s="20">
        <f>INVENTARIO[[#This Row],[Costo total]]*INVENTARIO[[#This Row],[Entradas]]</f>
        <v>15.45</v>
      </c>
      <c r="AB684" s="172">
        <f>INVENTARIO[[#This Row],[Stock Actual]]*INVENTARIO[[#This Row],[Costo total]]</f>
        <v>15.45</v>
      </c>
    </row>
    <row r="685" spans="1:28" ht="55" customHeight="1" x14ac:dyDescent="0.15">
      <c r="A685" s="43" t="s">
        <v>2027</v>
      </c>
      <c r="B685" s="169"/>
      <c r="C685" s="170" t="s">
        <v>12</v>
      </c>
      <c r="D685" s="83" t="s">
        <v>50</v>
      </c>
      <c r="E685" s="83" t="s">
        <v>2540</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c r="AA685" s="43">
        <f>INVENTARIO[[#This Row],[Costo total]]*INVENTARIO[[#This Row],[Entradas]]</f>
        <v>443.82309999999995</v>
      </c>
      <c r="AB685" s="172">
        <f>INVENTARIO[[#This Row],[Stock Actual]]*INVENTARIO[[#This Row],[Costo total]]</f>
        <v>443.82309999999995</v>
      </c>
    </row>
    <row r="686" spans="1:28" ht="55" customHeight="1" x14ac:dyDescent="0.15">
      <c r="A686" s="42" t="s">
        <v>2028</v>
      </c>
      <c r="B686" s="173"/>
      <c r="C686" s="174" t="s">
        <v>12</v>
      </c>
      <c r="D686" s="78" t="s">
        <v>50</v>
      </c>
      <c r="E686" s="78" t="s">
        <v>2540</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c r="AA686" s="20">
        <f>INVENTARIO[[#This Row],[Costo total]]*INVENTARIO[[#This Row],[Entradas]]</f>
        <v>443.82309999999995</v>
      </c>
      <c r="AB686" s="172">
        <f>INVENTARIO[[#This Row],[Stock Actual]]*INVENTARIO[[#This Row],[Costo total]]</f>
        <v>443.82309999999995</v>
      </c>
    </row>
    <row r="687" spans="1:28" ht="55" customHeight="1" x14ac:dyDescent="0.15">
      <c r="A687" s="43" t="s">
        <v>2029</v>
      </c>
      <c r="B687" s="169"/>
      <c r="C687" s="170" t="s">
        <v>12</v>
      </c>
      <c r="D687" s="83" t="s">
        <v>2330</v>
      </c>
      <c r="E687" s="83" t="s">
        <v>2541</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c r="AA687" s="43">
        <f>INVENTARIO[[#This Row],[Costo total]]*INVENTARIO[[#This Row],[Entradas]]</f>
        <v>12.74</v>
      </c>
      <c r="AB687" s="172">
        <f>INVENTARIO[[#This Row],[Stock Actual]]*INVENTARIO[[#This Row],[Costo total]]</f>
        <v>12.74</v>
      </c>
    </row>
    <row r="688" spans="1:28" ht="55" customHeight="1" x14ac:dyDescent="0.15">
      <c r="A688" s="42" t="s">
        <v>2030</v>
      </c>
      <c r="B688" s="173"/>
      <c r="C688" s="174" t="s">
        <v>12</v>
      </c>
      <c r="D688" s="78" t="s">
        <v>2330</v>
      </c>
      <c r="E688" s="78" t="s">
        <v>2704</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c r="AA688" s="20">
        <f>INVENTARIO[[#This Row],[Costo total]]*INVENTARIO[[#This Row],[Entradas]]</f>
        <v>12.74</v>
      </c>
      <c r="AB688" s="172">
        <f>INVENTARIO[[#This Row],[Stock Actual]]*INVENTARIO[[#This Row],[Costo total]]</f>
        <v>12.74</v>
      </c>
    </row>
    <row r="689" spans="1:28" ht="55" customHeight="1" x14ac:dyDescent="0.15">
      <c r="A689" s="43" t="s">
        <v>2031</v>
      </c>
      <c r="B689" s="169"/>
      <c r="C689" s="170" t="s">
        <v>12</v>
      </c>
      <c r="D689" s="83" t="s">
        <v>192</v>
      </c>
      <c r="E689" s="83" t="s">
        <v>2339</v>
      </c>
      <c r="F689" s="83" t="s">
        <v>2327</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c r="AA689" s="43">
        <f>INVENTARIO[[#This Row],[Costo total]]*INVENTARIO[[#This Row],[Entradas]]</f>
        <v>14.46</v>
      </c>
      <c r="AB689" s="172">
        <f>INVENTARIO[[#This Row],[Stock Actual]]*INVENTARIO[[#This Row],[Costo total]]</f>
        <v>14.46</v>
      </c>
    </row>
    <row r="690" spans="1:28" ht="55" customHeight="1" x14ac:dyDescent="0.15">
      <c r="A690" s="42" t="s">
        <v>2032</v>
      </c>
      <c r="B690" s="173"/>
      <c r="C690" s="174" t="s">
        <v>12</v>
      </c>
      <c r="D690" s="78" t="s">
        <v>192</v>
      </c>
      <c r="E690" s="78" t="s">
        <v>2070</v>
      </c>
      <c r="F690" s="78" t="s">
        <v>2327</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c r="AA690" s="20">
        <f>INVENTARIO[[#This Row],[Costo total]]*INVENTARIO[[#This Row],[Entradas]]</f>
        <v>4.9700000000000006</v>
      </c>
      <c r="AB690" s="172">
        <f>INVENTARIO[[#This Row],[Stock Actual]]*INVENTARIO[[#This Row],[Costo total]]</f>
        <v>4.9700000000000006</v>
      </c>
    </row>
    <row r="691" spans="1:28" ht="55" customHeight="1" x14ac:dyDescent="0.15">
      <c r="A691" s="42" t="s">
        <v>2034</v>
      </c>
      <c r="B691" s="173"/>
      <c r="C691" s="174" t="s">
        <v>12</v>
      </c>
      <c r="D691" s="78" t="s">
        <v>52</v>
      </c>
      <c r="E691" s="78" t="s">
        <v>2071</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c r="AA691" s="20">
        <f>INVENTARIO[[#This Row],[Costo total]]*INVENTARIO[[#This Row],[Entradas]]</f>
        <v>11</v>
      </c>
      <c r="AB691" s="172">
        <f>INVENTARIO[[#This Row],[Stock Actual]]*INVENTARIO[[#This Row],[Costo total]]</f>
        <v>0</v>
      </c>
    </row>
    <row r="692" spans="1:28" ht="55" customHeight="1" x14ac:dyDescent="0.15">
      <c r="A692" s="43" t="s">
        <v>2035</v>
      </c>
      <c r="B692" s="169"/>
      <c r="C692" s="170" t="s">
        <v>12</v>
      </c>
      <c r="D692" s="83" t="s">
        <v>253</v>
      </c>
      <c r="E692" s="83" t="s">
        <v>2369</v>
      </c>
      <c r="F692" s="83" t="s">
        <v>2368</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c r="AA692" s="43">
        <f>INVENTARIO[[#This Row],[Costo total]]*INVENTARIO[[#This Row],[Entradas]]</f>
        <v>7</v>
      </c>
      <c r="AB692" s="172">
        <f>INVENTARIO[[#This Row],[Stock Actual]]*INVENTARIO[[#This Row],[Costo total]]</f>
        <v>0</v>
      </c>
    </row>
    <row r="693" spans="1:28" ht="55" customHeight="1" x14ac:dyDescent="0.15">
      <c r="A693" s="42" t="s">
        <v>2307</v>
      </c>
      <c r="B693" s="173"/>
      <c r="C693" s="174" t="s">
        <v>12</v>
      </c>
      <c r="D693" s="78" t="s">
        <v>53</v>
      </c>
      <c r="E693" s="78" t="s">
        <v>2208</v>
      </c>
      <c r="F693" s="78" t="s">
        <v>695</v>
      </c>
      <c r="G693" s="78" t="s">
        <v>1942</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c r="AA693" s="20">
        <f>INVENTARIO[[#This Row],[Costo total]]*INVENTARIO[[#This Row],[Entradas]]</f>
        <v>45</v>
      </c>
      <c r="AB693" s="172">
        <f>INVENTARIO[[#This Row],[Stock Actual]]*INVENTARIO[[#This Row],[Costo total]]</f>
        <v>45</v>
      </c>
    </row>
    <row r="694" spans="1:28" ht="55" customHeight="1" x14ac:dyDescent="0.15">
      <c r="A694" s="43" t="s">
        <v>2036</v>
      </c>
      <c r="B694" s="169"/>
      <c r="C694" s="170" t="s">
        <v>12</v>
      </c>
      <c r="D694" s="83" t="s">
        <v>253</v>
      </c>
      <c r="E694" s="83" t="s">
        <v>2542</v>
      </c>
      <c r="F694" s="83" t="s">
        <v>2327</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c r="AA694" s="43">
        <f>INVENTARIO[[#This Row],[Costo total]]*INVENTARIO[[#This Row],[Entradas]]</f>
        <v>7</v>
      </c>
      <c r="AB694" s="172">
        <f>INVENTARIO[[#This Row],[Stock Actual]]*INVENTARIO[[#This Row],[Costo total]]</f>
        <v>0</v>
      </c>
    </row>
    <row r="695" spans="1:28" ht="55" customHeight="1" x14ac:dyDescent="0.15">
      <c r="A695" s="42" t="s">
        <v>2037</v>
      </c>
      <c r="B695" s="173"/>
      <c r="C695" s="174" t="s">
        <v>12</v>
      </c>
      <c r="D695" s="78" t="s">
        <v>253</v>
      </c>
      <c r="E695" s="78" t="s">
        <v>2081</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c r="AA695" s="20">
        <f>INVENTARIO[[#This Row],[Costo total]]*INVENTARIO[[#This Row],[Entradas]]</f>
        <v>3.6</v>
      </c>
      <c r="AB695" s="172">
        <f>INVENTARIO[[#This Row],[Stock Actual]]*INVENTARIO[[#This Row],[Costo total]]</f>
        <v>3.6</v>
      </c>
    </row>
    <row r="696" spans="1:28" ht="55" customHeight="1" x14ac:dyDescent="0.15">
      <c r="A696" s="43" t="s">
        <v>2038</v>
      </c>
      <c r="B696" s="169"/>
      <c r="C696" s="170" t="s">
        <v>12</v>
      </c>
      <c r="D696" s="83" t="s">
        <v>2330</v>
      </c>
      <c r="E696" s="83" t="s">
        <v>2082</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c r="AA696" s="43">
        <f>INVENTARIO[[#This Row],[Costo total]]*INVENTARIO[[#This Row],[Entradas]]</f>
        <v>11</v>
      </c>
      <c r="AB696" s="172">
        <f>INVENTARIO[[#This Row],[Stock Actual]]*INVENTARIO[[#This Row],[Costo total]]</f>
        <v>11</v>
      </c>
    </row>
    <row r="697" spans="1:28" ht="55" customHeight="1" x14ac:dyDescent="0.15">
      <c r="A697" s="42" t="s">
        <v>2039</v>
      </c>
      <c r="B697" s="173"/>
      <c r="C697" s="174" t="s">
        <v>12</v>
      </c>
      <c r="D697" s="78" t="s">
        <v>2330</v>
      </c>
      <c r="E697" s="78" t="s">
        <v>2083</v>
      </c>
      <c r="F697" s="78" t="s">
        <v>695</v>
      </c>
      <c r="G697" s="78" t="s">
        <v>1942</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c r="AA697" s="20">
        <f>INVENTARIO[[#This Row],[Costo total]]*INVENTARIO[[#This Row],[Entradas]]</f>
        <v>11.32</v>
      </c>
      <c r="AB697" s="172">
        <f>INVENTARIO[[#This Row],[Stock Actual]]*INVENTARIO[[#This Row],[Costo total]]</f>
        <v>0</v>
      </c>
    </row>
    <row r="698" spans="1:28" ht="55" customHeight="1" x14ac:dyDescent="0.15">
      <c r="A698" s="43" t="s">
        <v>2040</v>
      </c>
      <c r="B698" s="169"/>
      <c r="C698" s="170" t="s">
        <v>12</v>
      </c>
      <c r="D698" s="83" t="s">
        <v>2330</v>
      </c>
      <c r="E698" s="83" t="s">
        <v>2084</v>
      </c>
      <c r="F698" s="83" t="s">
        <v>697</v>
      </c>
      <c r="G698" s="83" t="s">
        <v>1942</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c r="AA698" s="43">
        <f>INVENTARIO[[#This Row],[Costo total]]*INVENTARIO[[#This Row],[Entradas]]</f>
        <v>0</v>
      </c>
      <c r="AB698" s="172">
        <f>INVENTARIO[[#This Row],[Stock Actual]]*INVENTARIO[[#This Row],[Costo total]]</f>
        <v>0</v>
      </c>
    </row>
    <row r="699" spans="1:28" ht="55" customHeight="1" x14ac:dyDescent="0.15">
      <c r="A699" s="42" t="s">
        <v>2041</v>
      </c>
      <c r="B699" s="173"/>
      <c r="C699" s="174" t="s">
        <v>12</v>
      </c>
      <c r="D699" s="78" t="s">
        <v>2330</v>
      </c>
      <c r="E699" s="78" t="s">
        <v>2083</v>
      </c>
      <c r="F699" s="78" t="s">
        <v>692</v>
      </c>
      <c r="G699" s="78" t="s">
        <v>1942</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c r="AA699" s="20">
        <f>INVENTARIO[[#This Row],[Costo total]]*INVENTARIO[[#This Row],[Entradas]]</f>
        <v>11.32</v>
      </c>
      <c r="AB699" s="172">
        <f>INVENTARIO[[#This Row],[Stock Actual]]*INVENTARIO[[#This Row],[Costo total]]</f>
        <v>0</v>
      </c>
    </row>
    <row r="700" spans="1:28" ht="55" customHeight="1" x14ac:dyDescent="0.15">
      <c r="A700" s="43" t="s">
        <v>2042</v>
      </c>
      <c r="B700" s="169"/>
      <c r="C700" s="170" t="s">
        <v>12</v>
      </c>
      <c r="D700" s="83" t="s">
        <v>52</v>
      </c>
      <c r="E700" s="83" t="s">
        <v>2543</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c r="AA700" s="43">
        <f>INVENTARIO[[#This Row],[Costo total]]*INVENTARIO[[#This Row],[Entradas]]</f>
        <v>11.32</v>
      </c>
      <c r="AB700" s="172">
        <f>INVENTARIO[[#This Row],[Stock Actual]]*INVENTARIO[[#This Row],[Costo total]]</f>
        <v>11.32</v>
      </c>
    </row>
    <row r="701" spans="1:28" ht="55" customHeight="1" x14ac:dyDescent="0.15">
      <c r="A701" s="42" t="s">
        <v>2043</v>
      </c>
      <c r="B701" s="173"/>
      <c r="C701" s="174" t="s">
        <v>12</v>
      </c>
      <c r="D701" s="78" t="s">
        <v>52</v>
      </c>
      <c r="E701" s="78" t="s">
        <v>2544</v>
      </c>
      <c r="F701" s="78" t="s">
        <v>2375</v>
      </c>
      <c r="G701" s="78" t="s">
        <v>1942</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c r="AA701" s="20">
        <f>INVENTARIO[[#This Row],[Costo total]]*INVENTARIO[[#This Row],[Entradas]]</f>
        <v>27</v>
      </c>
      <c r="AB701" s="172">
        <f>INVENTARIO[[#This Row],[Stock Actual]]*INVENTARIO[[#This Row],[Costo total]]</f>
        <v>27</v>
      </c>
    </row>
    <row r="702" spans="1:28" ht="55" customHeight="1" x14ac:dyDescent="0.15">
      <c r="A702" s="43" t="s">
        <v>2044</v>
      </c>
      <c r="B702" s="169"/>
      <c r="C702" s="170" t="s">
        <v>12</v>
      </c>
      <c r="D702" s="83" t="s">
        <v>52</v>
      </c>
      <c r="E702" s="83" t="s">
        <v>2544</v>
      </c>
      <c r="F702" s="83" t="s">
        <v>2382</v>
      </c>
      <c r="G702" s="83" t="s">
        <v>1942</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c r="AA702" s="43">
        <f>INVENTARIO[[#This Row],[Costo total]]*INVENTARIO[[#This Row],[Entradas]]</f>
        <v>27</v>
      </c>
      <c r="AB702" s="172">
        <f>INVENTARIO[[#This Row],[Stock Actual]]*INVENTARIO[[#This Row],[Costo total]]</f>
        <v>27</v>
      </c>
    </row>
    <row r="703" spans="1:28" ht="55" customHeight="1" x14ac:dyDescent="0.15">
      <c r="A703" s="42" t="s">
        <v>2045</v>
      </c>
      <c r="B703" s="173"/>
      <c r="C703" s="174" t="s">
        <v>12</v>
      </c>
      <c r="D703" s="78" t="s">
        <v>52</v>
      </c>
      <c r="E703" s="78" t="s">
        <v>2544</v>
      </c>
      <c r="F703" s="78" t="s">
        <v>2377</v>
      </c>
      <c r="G703" s="78" t="s">
        <v>1942</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c r="AA703" s="20">
        <f>INVENTARIO[[#This Row],[Costo total]]*INVENTARIO[[#This Row],[Entradas]]</f>
        <v>27</v>
      </c>
      <c r="AB703" s="172">
        <f>INVENTARIO[[#This Row],[Stock Actual]]*INVENTARIO[[#This Row],[Costo total]]</f>
        <v>27</v>
      </c>
    </row>
    <row r="704" spans="1:28" ht="55" customHeight="1" x14ac:dyDescent="0.15">
      <c r="A704" s="43" t="s">
        <v>2046</v>
      </c>
      <c r="B704" s="169"/>
      <c r="C704" s="170" t="s">
        <v>12</v>
      </c>
      <c r="D704" s="83" t="s">
        <v>2330</v>
      </c>
      <c r="E704" s="83" t="s">
        <v>2085</v>
      </c>
      <c r="F704" s="83" t="s">
        <v>692</v>
      </c>
      <c r="G704" s="83" t="s">
        <v>1942</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c r="AA704" s="43">
        <f>INVENTARIO[[#This Row],[Costo total]]*INVENTARIO[[#This Row],[Entradas]]</f>
        <v>0</v>
      </c>
      <c r="AB704" s="172">
        <f>INVENTARIO[[#This Row],[Stock Actual]]*INVENTARIO[[#This Row],[Costo total]]</f>
        <v>0</v>
      </c>
    </row>
    <row r="705" spans="1:28" ht="55" customHeight="1" x14ac:dyDescent="0.15">
      <c r="A705" s="42" t="s">
        <v>2047</v>
      </c>
      <c r="B705" s="173"/>
      <c r="C705" s="174" t="s">
        <v>12</v>
      </c>
      <c r="D705" s="78" t="s">
        <v>52</v>
      </c>
      <c r="E705" s="78" t="s">
        <v>2545</v>
      </c>
      <c r="F705" s="78" t="s">
        <v>697</v>
      </c>
      <c r="G705" s="78" t="s">
        <v>1942</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2296</v>
      </c>
      <c r="Z705" s="20"/>
      <c r="AA705" s="20">
        <f>INVENTARIO[[#This Row],[Costo total]]*INVENTARIO[[#This Row],[Entradas]]</f>
        <v>11</v>
      </c>
      <c r="AB705" s="172">
        <f>INVENTARIO[[#This Row],[Stock Actual]]*INVENTARIO[[#This Row],[Costo total]]</f>
        <v>5.5</v>
      </c>
    </row>
    <row r="706" spans="1:28" ht="55" customHeight="1" x14ac:dyDescent="0.15">
      <c r="A706" s="43" t="s">
        <v>2048</v>
      </c>
      <c r="B706" s="169"/>
      <c r="C706" s="170" t="s">
        <v>12</v>
      </c>
      <c r="D706" s="83" t="s">
        <v>52</v>
      </c>
      <c r="E706" s="83" t="s">
        <v>2705</v>
      </c>
      <c r="F706" s="83" t="s">
        <v>698</v>
      </c>
      <c r="G706" s="83" t="s">
        <v>1942</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c r="AA706" s="43">
        <f>INVENTARIO[[#This Row],[Costo total]]*INVENTARIO[[#This Row],[Entradas]]</f>
        <v>5.5</v>
      </c>
      <c r="AB706" s="172">
        <f>INVENTARIO[[#This Row],[Stock Actual]]*INVENTARIO[[#This Row],[Costo total]]</f>
        <v>5.5</v>
      </c>
    </row>
    <row r="707" spans="1:28" ht="55" customHeight="1" x14ac:dyDescent="0.15">
      <c r="A707" s="42" t="s">
        <v>2049</v>
      </c>
      <c r="B707" s="173"/>
      <c r="C707" s="174" t="s">
        <v>12</v>
      </c>
      <c r="D707" s="78" t="s">
        <v>2330</v>
      </c>
      <c r="E707" s="78" t="s">
        <v>2546</v>
      </c>
      <c r="F707" s="78" t="s">
        <v>697</v>
      </c>
      <c r="G707" s="78" t="s">
        <v>1942</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c r="AA707" s="20">
        <f>INVENTARIO[[#This Row],[Costo total]]*INVENTARIO[[#This Row],[Entradas]]</f>
        <v>29</v>
      </c>
      <c r="AB707" s="172">
        <f>INVENTARIO[[#This Row],[Stock Actual]]*INVENTARIO[[#This Row],[Costo total]]</f>
        <v>29</v>
      </c>
    </row>
    <row r="708" spans="1:28" ht="55" customHeight="1" x14ac:dyDescent="0.15">
      <c r="A708" s="43" t="s">
        <v>2050</v>
      </c>
      <c r="B708" s="169"/>
      <c r="C708" s="170" t="s">
        <v>12</v>
      </c>
      <c r="D708" s="83" t="s">
        <v>2330</v>
      </c>
      <c r="E708" s="83" t="s">
        <v>2546</v>
      </c>
      <c r="F708" s="83" t="s">
        <v>695</v>
      </c>
      <c r="G708" s="83" t="s">
        <v>1942</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c r="AA708" s="43">
        <f>INVENTARIO[[#This Row],[Costo total]]*INVENTARIO[[#This Row],[Entradas]]</f>
        <v>14.5</v>
      </c>
      <c r="AB708" s="172">
        <f>INVENTARIO[[#This Row],[Stock Actual]]*INVENTARIO[[#This Row],[Costo total]]</f>
        <v>14.5</v>
      </c>
    </row>
    <row r="709" spans="1:28" ht="55" customHeight="1" x14ac:dyDescent="0.15">
      <c r="A709" s="42" t="s">
        <v>2051</v>
      </c>
      <c r="B709" s="173"/>
      <c r="C709" s="174" t="s">
        <v>12</v>
      </c>
      <c r="D709" s="78" t="s">
        <v>2330</v>
      </c>
      <c r="E709" s="78" t="s">
        <v>2313</v>
      </c>
      <c r="F709" s="78" t="s">
        <v>2365</v>
      </c>
      <c r="G709" s="78" t="s">
        <v>1942</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c r="AA709" s="20">
        <f>INVENTARIO[[#This Row],[Costo total]]*INVENTARIO[[#This Row],[Entradas]]</f>
        <v>60</v>
      </c>
      <c r="AB709" s="172">
        <f>INVENTARIO[[#This Row],[Stock Actual]]*INVENTARIO[[#This Row],[Costo total]]</f>
        <v>60</v>
      </c>
    </row>
    <row r="710" spans="1:28" ht="55" customHeight="1" x14ac:dyDescent="0.15">
      <c r="A710" s="43" t="s">
        <v>2052</v>
      </c>
      <c r="B710" s="169"/>
      <c r="C710" s="170" t="s">
        <v>12</v>
      </c>
      <c r="D710" s="83" t="s">
        <v>2330</v>
      </c>
      <c r="E710" s="83" t="s">
        <v>2313</v>
      </c>
      <c r="F710" s="83" t="s">
        <v>2366</v>
      </c>
      <c r="G710" s="83" t="s">
        <v>1942</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c r="AA710" s="43">
        <f>INVENTARIO[[#This Row],[Costo total]]*INVENTARIO[[#This Row],[Entradas]]</f>
        <v>60</v>
      </c>
      <c r="AB710" s="172">
        <f>INVENTARIO[[#This Row],[Stock Actual]]*INVENTARIO[[#This Row],[Costo total]]</f>
        <v>60</v>
      </c>
    </row>
    <row r="711" spans="1:28" ht="55" customHeight="1" x14ac:dyDescent="0.15">
      <c r="A711" s="42" t="s">
        <v>2053</v>
      </c>
      <c r="B711" s="173"/>
      <c r="C711" s="174" t="s">
        <v>12</v>
      </c>
      <c r="D711" s="78" t="s">
        <v>50</v>
      </c>
      <c r="E711" s="78" t="s">
        <v>2086</v>
      </c>
      <c r="F711" s="78" t="s">
        <v>697</v>
      </c>
      <c r="G711" s="78" t="s">
        <v>1942</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c r="AA711" s="20">
        <f>INVENTARIO[[#This Row],[Costo total]]*INVENTARIO[[#This Row],[Entradas]]</f>
        <v>49.18</v>
      </c>
      <c r="AB711" s="172">
        <f>INVENTARIO[[#This Row],[Stock Actual]]*INVENTARIO[[#This Row],[Costo total]]</f>
        <v>0</v>
      </c>
    </row>
    <row r="712" spans="1:28" ht="55" customHeight="1" x14ac:dyDescent="0.15">
      <c r="A712" s="43" t="s">
        <v>2054</v>
      </c>
      <c r="B712" s="169"/>
      <c r="C712" s="170" t="s">
        <v>12</v>
      </c>
      <c r="D712" s="83" t="s">
        <v>2330</v>
      </c>
      <c r="E712" s="83" t="s">
        <v>2086</v>
      </c>
      <c r="F712" s="83" t="s">
        <v>695</v>
      </c>
      <c r="G712" s="83" t="s">
        <v>1942</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c r="AA712" s="43">
        <f>INVENTARIO[[#This Row],[Costo total]]*INVENTARIO[[#This Row],[Entradas]]</f>
        <v>49.18</v>
      </c>
      <c r="AB712" s="172">
        <f>INVENTARIO[[#This Row],[Stock Actual]]*INVENTARIO[[#This Row],[Costo total]]</f>
        <v>0</v>
      </c>
    </row>
    <row r="713" spans="1:28" ht="55" customHeight="1" x14ac:dyDescent="0.15">
      <c r="A713" s="42" t="s">
        <v>2055</v>
      </c>
      <c r="B713" s="173"/>
      <c r="C713" s="174" t="s">
        <v>12</v>
      </c>
      <c r="D713" s="78" t="s">
        <v>2330</v>
      </c>
      <c r="E713" s="78" t="s">
        <v>2547</v>
      </c>
      <c r="F713" s="78" t="s">
        <v>695</v>
      </c>
      <c r="G713" s="78" t="s">
        <v>1942</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c r="AA713" s="20">
        <f>INVENTARIO[[#This Row],[Costo total]]*INVENTARIO[[#This Row],[Entradas]]</f>
        <v>25.98</v>
      </c>
      <c r="AB713" s="172">
        <f>INVENTARIO[[#This Row],[Stock Actual]]*INVENTARIO[[#This Row],[Costo total]]</f>
        <v>0</v>
      </c>
    </row>
    <row r="714" spans="1:28" ht="55" customHeight="1" x14ac:dyDescent="0.15">
      <c r="A714" s="43" t="s">
        <v>2056</v>
      </c>
      <c r="B714" s="169"/>
      <c r="C714" s="170" t="s">
        <v>12</v>
      </c>
      <c r="D714" s="83" t="s">
        <v>2330</v>
      </c>
      <c r="E714" s="83" t="s">
        <v>2706</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c r="AA714" s="43">
        <f>INVENTARIO[[#This Row],[Costo total]]*INVENTARIO[[#This Row],[Entradas]]</f>
        <v>21</v>
      </c>
      <c r="AB714" s="172">
        <f>INVENTARIO[[#This Row],[Stock Actual]]*INVENTARIO[[#This Row],[Costo total]]</f>
        <v>21</v>
      </c>
    </row>
    <row r="715" spans="1:28" ht="55" customHeight="1" x14ac:dyDescent="0.15">
      <c r="A715" s="42" t="s">
        <v>2057</v>
      </c>
      <c r="B715" s="173"/>
      <c r="C715" s="174" t="s">
        <v>12</v>
      </c>
      <c r="D715" s="78" t="s">
        <v>50</v>
      </c>
      <c r="E715" s="78" t="s">
        <v>2340</v>
      </c>
      <c r="F715" s="78" t="s">
        <v>697</v>
      </c>
      <c r="G715" s="78" t="s">
        <v>1942</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c r="AA715" s="20">
        <f>INVENTARIO[[#This Row],[Costo total]]*INVENTARIO[[#This Row],[Entradas]]</f>
        <v>51</v>
      </c>
      <c r="AB715" s="172">
        <f>INVENTARIO[[#This Row],[Stock Actual]]*INVENTARIO[[#This Row],[Costo total]]</f>
        <v>51</v>
      </c>
    </row>
    <row r="716" spans="1:28" ht="55" customHeight="1" x14ac:dyDescent="0.15">
      <c r="A716" s="43" t="s">
        <v>2058</v>
      </c>
      <c r="B716" s="169"/>
      <c r="C716" s="170" t="s">
        <v>12</v>
      </c>
      <c r="D716" s="83" t="s">
        <v>50</v>
      </c>
      <c r="E716" s="83" t="s">
        <v>2340</v>
      </c>
      <c r="F716" s="83" t="s">
        <v>695</v>
      </c>
      <c r="G716" s="83" t="s">
        <v>1942</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c r="AA716" s="43">
        <f>INVENTARIO[[#This Row],[Costo total]]*INVENTARIO[[#This Row],[Entradas]]</f>
        <v>34</v>
      </c>
      <c r="AB716" s="172">
        <f>INVENTARIO[[#This Row],[Stock Actual]]*INVENTARIO[[#This Row],[Costo total]]</f>
        <v>0</v>
      </c>
    </row>
    <row r="717" spans="1:28" ht="55" customHeight="1" x14ac:dyDescent="0.15">
      <c r="A717" s="42" t="s">
        <v>2059</v>
      </c>
      <c r="B717" s="173"/>
      <c r="C717" s="174" t="s">
        <v>12</v>
      </c>
      <c r="D717" s="78" t="s">
        <v>2732</v>
      </c>
      <c r="E717" s="78" t="s">
        <v>2087</v>
      </c>
      <c r="F717" s="78" t="s">
        <v>713</v>
      </c>
      <c r="G717" s="78" t="s">
        <v>1942</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2282</v>
      </c>
      <c r="Z717" s="20"/>
      <c r="AA717" s="20">
        <f>INVENTARIO[[#This Row],[Costo total]]*INVENTARIO[[#This Row],[Entradas]]</f>
        <v>11.49</v>
      </c>
      <c r="AB717" s="172">
        <f>INVENTARIO[[#This Row],[Stock Actual]]*INVENTARIO[[#This Row],[Costo total]]</f>
        <v>11.49</v>
      </c>
    </row>
    <row r="718" spans="1:28" ht="55" customHeight="1" x14ac:dyDescent="0.15">
      <c r="A718" s="43" t="s">
        <v>2060</v>
      </c>
      <c r="B718" s="169"/>
      <c r="C718" s="170" t="s">
        <v>12</v>
      </c>
      <c r="D718" s="83" t="s">
        <v>2732</v>
      </c>
      <c r="E718" s="83" t="s">
        <v>2087</v>
      </c>
      <c r="F718" s="83" t="s">
        <v>2328</v>
      </c>
      <c r="G718" s="83" t="s">
        <v>1942</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2282</v>
      </c>
      <c r="Z718" s="43"/>
      <c r="AA718" s="43">
        <f>INVENTARIO[[#This Row],[Costo total]]*INVENTARIO[[#This Row],[Entradas]]</f>
        <v>11.49</v>
      </c>
      <c r="AB718" s="172">
        <f>INVENTARIO[[#This Row],[Stock Actual]]*INVENTARIO[[#This Row],[Costo total]]</f>
        <v>11.49</v>
      </c>
    </row>
    <row r="719" spans="1:28" ht="55" customHeight="1" x14ac:dyDescent="0.15">
      <c r="A719" s="42" t="s">
        <v>2061</v>
      </c>
      <c r="B719" s="173"/>
      <c r="C719" s="174" t="s">
        <v>12</v>
      </c>
      <c r="D719" s="78" t="s">
        <v>215</v>
      </c>
      <c r="E719" s="78" t="s">
        <v>2087</v>
      </c>
      <c r="F719" s="78" t="s">
        <v>714</v>
      </c>
      <c r="G719" s="78" t="s">
        <v>1942</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2282</v>
      </c>
      <c r="Z719" s="20"/>
      <c r="AA719" s="20">
        <f>INVENTARIO[[#This Row],[Costo total]]*INVENTARIO[[#This Row],[Entradas]]</f>
        <v>11.49</v>
      </c>
      <c r="AB719" s="172">
        <f>INVENTARIO[[#This Row],[Stock Actual]]*INVENTARIO[[#This Row],[Costo total]]</f>
        <v>0</v>
      </c>
    </row>
    <row r="720" spans="1:28" ht="55" customHeight="1" x14ac:dyDescent="0.15">
      <c r="A720" s="43" t="s">
        <v>2370</v>
      </c>
      <c r="B720" s="169"/>
      <c r="C720" s="170" t="s">
        <v>12</v>
      </c>
      <c r="D720" s="83" t="s">
        <v>2330</v>
      </c>
      <c r="E720" s="83" t="s">
        <v>2357</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c r="AA720" s="43">
        <f>INVENTARIO[[#This Row],[Costo total]]*INVENTARIO[[#This Row],[Entradas]]</f>
        <v>21</v>
      </c>
      <c r="AB720" s="172">
        <f>INVENTARIO[[#This Row],[Stock Actual]]*INVENTARIO[[#This Row],[Costo total]]</f>
        <v>0</v>
      </c>
    </row>
    <row r="721" spans="1:28" ht="55" customHeight="1" x14ac:dyDescent="0.15">
      <c r="A721" s="42" t="s">
        <v>2062</v>
      </c>
      <c r="B721" s="173"/>
      <c r="C721" s="174" t="s">
        <v>12</v>
      </c>
      <c r="D721" s="78" t="s">
        <v>215</v>
      </c>
      <c r="E721" s="78" t="s">
        <v>2088</v>
      </c>
      <c r="F721" s="78" t="s">
        <v>714</v>
      </c>
      <c r="G721" s="78" t="s">
        <v>1942</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2282</v>
      </c>
      <c r="Z721" s="20"/>
      <c r="AA721" s="20">
        <f>INVENTARIO[[#This Row],[Costo total]]*INVENTARIO[[#This Row],[Entradas]]</f>
        <v>17</v>
      </c>
      <c r="AB721" s="172">
        <f>INVENTARIO[[#This Row],[Stock Actual]]*INVENTARIO[[#This Row],[Costo total]]</f>
        <v>0</v>
      </c>
    </row>
    <row r="722" spans="1:28" ht="55" customHeight="1" x14ac:dyDescent="0.15">
      <c r="A722" s="43" t="s">
        <v>2063</v>
      </c>
      <c r="B722" s="169"/>
      <c r="C722" s="170" t="s">
        <v>12</v>
      </c>
      <c r="D722" s="83" t="s">
        <v>2730</v>
      </c>
      <c r="E722" s="83" t="s">
        <v>2088</v>
      </c>
      <c r="F722" s="83" t="s">
        <v>713</v>
      </c>
      <c r="G722" s="83" t="s">
        <v>1942</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2282</v>
      </c>
      <c r="Z722" s="43"/>
      <c r="AA722" s="43">
        <f>INVENTARIO[[#This Row],[Costo total]]*INVENTARIO[[#This Row],[Entradas]]</f>
        <v>17</v>
      </c>
      <c r="AB722" s="172">
        <f>INVENTARIO[[#This Row],[Stock Actual]]*INVENTARIO[[#This Row],[Costo total]]</f>
        <v>17</v>
      </c>
    </row>
    <row r="723" spans="1:28" ht="55" customHeight="1" x14ac:dyDescent="0.15">
      <c r="A723" s="42" t="s">
        <v>2064</v>
      </c>
      <c r="B723" s="173"/>
      <c r="C723" s="174" t="s">
        <v>12</v>
      </c>
      <c r="D723" s="78" t="s">
        <v>215</v>
      </c>
      <c r="E723" s="78" t="s">
        <v>2088</v>
      </c>
      <c r="F723" s="78" t="s">
        <v>712</v>
      </c>
      <c r="G723" s="78" t="s">
        <v>1942</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2282</v>
      </c>
      <c r="Z723" s="20"/>
      <c r="AA723" s="20">
        <f>INVENTARIO[[#This Row],[Costo total]]*INVENTARIO[[#This Row],[Entradas]]</f>
        <v>17</v>
      </c>
      <c r="AB723" s="172">
        <f>INVENTARIO[[#This Row],[Stock Actual]]*INVENTARIO[[#This Row],[Costo total]]</f>
        <v>0</v>
      </c>
    </row>
    <row r="724" spans="1:28" ht="55" customHeight="1" x14ac:dyDescent="0.15">
      <c r="A724" s="43" t="s">
        <v>2065</v>
      </c>
      <c r="B724" s="169"/>
      <c r="C724" s="170" t="s">
        <v>12</v>
      </c>
      <c r="D724" s="83" t="s">
        <v>2730</v>
      </c>
      <c r="E724" s="83" t="s">
        <v>2089</v>
      </c>
      <c r="F724" s="83" t="s">
        <v>1342</v>
      </c>
      <c r="G724" s="83" t="s">
        <v>1942</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2282</v>
      </c>
      <c r="Z724" s="43"/>
      <c r="AA724" s="43">
        <f>INVENTARIO[[#This Row],[Costo total]]*INVENTARIO[[#This Row],[Entradas]]</f>
        <v>12.49</v>
      </c>
      <c r="AB724" s="172">
        <f>INVENTARIO[[#This Row],[Stock Actual]]*INVENTARIO[[#This Row],[Costo total]]</f>
        <v>12.49</v>
      </c>
    </row>
    <row r="725" spans="1:28" ht="55" customHeight="1" x14ac:dyDescent="0.15">
      <c r="A725" s="42" t="s">
        <v>2066</v>
      </c>
      <c r="B725" s="173"/>
      <c r="C725" s="174" t="s">
        <v>12</v>
      </c>
      <c r="D725" s="78" t="s">
        <v>2730</v>
      </c>
      <c r="E725" s="78" t="s">
        <v>2089</v>
      </c>
      <c r="F725" s="78" t="s">
        <v>713</v>
      </c>
      <c r="G725" s="78" t="s">
        <v>1942</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2282</v>
      </c>
      <c r="Z725" s="20"/>
      <c r="AA725" s="20">
        <f>INVENTARIO[[#This Row],[Costo total]]*INVENTARIO[[#This Row],[Entradas]]</f>
        <v>12.49</v>
      </c>
      <c r="AB725" s="172">
        <f>INVENTARIO[[#This Row],[Stock Actual]]*INVENTARIO[[#This Row],[Costo total]]</f>
        <v>12.49</v>
      </c>
    </row>
    <row r="726" spans="1:28" ht="55" customHeight="1" x14ac:dyDescent="0.15">
      <c r="A726" s="43" t="s">
        <v>2067</v>
      </c>
      <c r="B726" s="169"/>
      <c r="C726" s="170" t="s">
        <v>12</v>
      </c>
      <c r="D726" s="83" t="s">
        <v>215</v>
      </c>
      <c r="E726" s="83" t="s">
        <v>2089</v>
      </c>
      <c r="F726" s="83" t="s">
        <v>2328</v>
      </c>
      <c r="G726" s="83" t="s">
        <v>1942</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2282</v>
      </c>
      <c r="Z726" s="43"/>
      <c r="AA726" s="43">
        <f>INVENTARIO[[#This Row],[Costo total]]*INVENTARIO[[#This Row],[Entradas]]</f>
        <v>12.49</v>
      </c>
      <c r="AB726" s="172">
        <f>INVENTARIO[[#This Row],[Stock Actual]]*INVENTARIO[[#This Row],[Costo total]]</f>
        <v>0</v>
      </c>
    </row>
    <row r="727" spans="1:28" ht="55" customHeight="1" x14ac:dyDescent="0.15">
      <c r="A727" s="42" t="s">
        <v>2068</v>
      </c>
      <c r="B727" s="173"/>
      <c r="C727" s="174" t="s">
        <v>12</v>
      </c>
      <c r="D727" s="78" t="s">
        <v>215</v>
      </c>
      <c r="E727" s="78" t="s">
        <v>2090</v>
      </c>
      <c r="F727" s="78" t="s">
        <v>714</v>
      </c>
      <c r="G727" s="78" t="s">
        <v>1942</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2282</v>
      </c>
      <c r="Z727" s="20"/>
      <c r="AA727" s="20">
        <f>INVENTARIO[[#This Row],[Costo total]]*INVENTARIO[[#This Row],[Entradas]]</f>
        <v>27.49</v>
      </c>
      <c r="AB727" s="172">
        <f>INVENTARIO[[#This Row],[Stock Actual]]*INVENTARIO[[#This Row],[Costo total]]</f>
        <v>0</v>
      </c>
    </row>
    <row r="728" spans="1:28" ht="55" customHeight="1" x14ac:dyDescent="0.15">
      <c r="A728" s="43" t="s">
        <v>2069</v>
      </c>
      <c r="B728" s="169"/>
      <c r="C728" s="170" t="s">
        <v>12</v>
      </c>
      <c r="D728" s="83" t="s">
        <v>215</v>
      </c>
      <c r="E728" s="83" t="s">
        <v>2090</v>
      </c>
      <c r="F728" s="83" t="s">
        <v>2328</v>
      </c>
      <c r="G728" s="83" t="s">
        <v>1942</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2282</v>
      </c>
      <c r="Z728" s="43"/>
      <c r="AA728" s="43">
        <f>INVENTARIO[[#This Row],[Costo total]]*INVENTARIO[[#This Row],[Entradas]]</f>
        <v>27.49</v>
      </c>
      <c r="AB728" s="172">
        <f>INVENTARIO[[#This Row],[Stock Actual]]*INVENTARIO[[#This Row],[Costo total]]</f>
        <v>0</v>
      </c>
    </row>
    <row r="729" spans="1:28" ht="55" customHeight="1" x14ac:dyDescent="0.15">
      <c r="A729" s="42" t="s">
        <v>2091</v>
      </c>
      <c r="B729" s="173"/>
      <c r="C729" s="174" t="s">
        <v>12</v>
      </c>
      <c r="D729" s="78" t="s">
        <v>215</v>
      </c>
      <c r="E729" s="78" t="s">
        <v>2090</v>
      </c>
      <c r="F729" s="78" t="s">
        <v>714</v>
      </c>
      <c r="G729" s="78" t="s">
        <v>1942</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2282</v>
      </c>
      <c r="Z729" s="20"/>
      <c r="AA729" s="20">
        <f>INVENTARIO[[#This Row],[Costo total]]*INVENTARIO[[#This Row],[Entradas]]</f>
        <v>27.49</v>
      </c>
      <c r="AB729" s="172">
        <f>INVENTARIO[[#This Row],[Stock Actual]]*INVENTARIO[[#This Row],[Costo total]]</f>
        <v>0</v>
      </c>
    </row>
    <row r="730" spans="1:28" ht="55" customHeight="1" x14ac:dyDescent="0.15">
      <c r="A730" s="43" t="s">
        <v>2092</v>
      </c>
      <c r="B730" s="169"/>
      <c r="C730" s="170" t="s">
        <v>12</v>
      </c>
      <c r="D730" s="83" t="s">
        <v>215</v>
      </c>
      <c r="E730" s="83" t="s">
        <v>2093</v>
      </c>
      <c r="F730" s="83" t="s">
        <v>2328</v>
      </c>
      <c r="G730" s="83" t="s">
        <v>1942</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2282</v>
      </c>
      <c r="Z730" s="43"/>
      <c r="AA730" s="43">
        <f>INVENTARIO[[#This Row],[Costo total]]*INVENTARIO[[#This Row],[Entradas]]</f>
        <v>22.490000000000002</v>
      </c>
      <c r="AB730" s="172">
        <f>INVENTARIO[[#This Row],[Stock Actual]]*INVENTARIO[[#This Row],[Costo total]]</f>
        <v>0</v>
      </c>
    </row>
    <row r="731" spans="1:28" ht="55" customHeight="1" x14ac:dyDescent="0.15">
      <c r="A731" s="42" t="s">
        <v>2094</v>
      </c>
      <c r="B731" s="173"/>
      <c r="C731" s="174" t="s">
        <v>12</v>
      </c>
      <c r="D731" s="78" t="s">
        <v>215</v>
      </c>
      <c r="E731" s="78" t="s">
        <v>2093</v>
      </c>
      <c r="F731" s="78" t="s">
        <v>713</v>
      </c>
      <c r="G731" s="78" t="s">
        <v>1942</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2282</v>
      </c>
      <c r="Z731" s="20"/>
      <c r="AA731" s="20">
        <f>INVENTARIO[[#This Row],[Costo total]]*INVENTARIO[[#This Row],[Entradas]]</f>
        <v>22.490000000000002</v>
      </c>
      <c r="AB731" s="172">
        <f>INVENTARIO[[#This Row],[Stock Actual]]*INVENTARIO[[#This Row],[Costo total]]</f>
        <v>0</v>
      </c>
    </row>
    <row r="732" spans="1:28" ht="55" customHeight="1" x14ac:dyDescent="0.15">
      <c r="A732" s="43" t="s">
        <v>2095</v>
      </c>
      <c r="B732" s="169"/>
      <c r="C732" s="170" t="s">
        <v>12</v>
      </c>
      <c r="D732" s="83" t="s">
        <v>215</v>
      </c>
      <c r="E732" s="83" t="s">
        <v>2093</v>
      </c>
      <c r="F732" s="83" t="s">
        <v>692</v>
      </c>
      <c r="G732" s="83" t="s">
        <v>1942</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2282</v>
      </c>
      <c r="Z732" s="43"/>
      <c r="AA732" s="43">
        <f>INVENTARIO[[#This Row],[Costo total]]*INVENTARIO[[#This Row],[Entradas]]</f>
        <v>22.490000000000002</v>
      </c>
      <c r="AB732" s="172">
        <f>INVENTARIO[[#This Row],[Stock Actual]]*INVENTARIO[[#This Row],[Costo total]]</f>
        <v>0</v>
      </c>
    </row>
    <row r="733" spans="1:28" ht="55" customHeight="1" x14ac:dyDescent="0.15">
      <c r="A733" s="42" t="s">
        <v>2096</v>
      </c>
      <c r="B733" s="173"/>
      <c r="C733" s="174" t="s">
        <v>12</v>
      </c>
      <c r="D733" s="78" t="s">
        <v>50</v>
      </c>
      <c r="E733" s="78" t="s">
        <v>2332</v>
      </c>
      <c r="F733" s="78" t="s">
        <v>695</v>
      </c>
      <c r="G733" s="78" t="s">
        <v>1942</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2282</v>
      </c>
      <c r="Z733" s="20"/>
      <c r="AA733" s="20">
        <f>INVENTARIO[[#This Row],[Costo total]]*INVENTARIO[[#This Row],[Entradas]]</f>
        <v>25</v>
      </c>
      <c r="AB733" s="172">
        <f>INVENTARIO[[#This Row],[Stock Actual]]*INVENTARIO[[#This Row],[Costo total]]</f>
        <v>25</v>
      </c>
    </row>
    <row r="734" spans="1:28" ht="55" customHeight="1" x14ac:dyDescent="0.15">
      <c r="A734" s="43" t="s">
        <v>2097</v>
      </c>
      <c r="B734" s="169"/>
      <c r="C734" s="170" t="s">
        <v>12</v>
      </c>
      <c r="D734" s="83" t="s">
        <v>50</v>
      </c>
      <c r="E734" s="83" t="s">
        <v>2707</v>
      </c>
      <c r="F734" s="83" t="s">
        <v>698</v>
      </c>
      <c r="G734" s="83" t="s">
        <v>1942</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2282</v>
      </c>
      <c r="Z734" s="43"/>
      <c r="AA734" s="43">
        <f>INVENTARIO[[#This Row],[Costo total]]*INVENTARIO[[#This Row],[Entradas]]</f>
        <v>25</v>
      </c>
      <c r="AB734" s="172">
        <f>INVENTARIO[[#This Row],[Stock Actual]]*INVENTARIO[[#This Row],[Costo total]]</f>
        <v>25</v>
      </c>
    </row>
    <row r="735" spans="1:28" ht="55" customHeight="1" x14ac:dyDescent="0.15">
      <c r="A735" s="42" t="s">
        <v>2098</v>
      </c>
      <c r="B735" s="173"/>
      <c r="C735" s="174" t="s">
        <v>12</v>
      </c>
      <c r="D735" s="78" t="s">
        <v>50</v>
      </c>
      <c r="E735" s="78" t="s">
        <v>2332</v>
      </c>
      <c r="F735" s="78" t="s">
        <v>692</v>
      </c>
      <c r="G735" s="78" t="s">
        <v>1942</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2282</v>
      </c>
      <c r="Z735" s="20"/>
      <c r="AA735" s="20">
        <f>INVENTARIO[[#This Row],[Costo total]]*INVENTARIO[[#This Row],[Entradas]]</f>
        <v>25</v>
      </c>
      <c r="AB735" s="172">
        <f>INVENTARIO[[#This Row],[Stock Actual]]*INVENTARIO[[#This Row],[Costo total]]</f>
        <v>25</v>
      </c>
    </row>
    <row r="736" spans="1:28" ht="55" customHeight="1" x14ac:dyDescent="0.15">
      <c r="A736" s="43" t="s">
        <v>2099</v>
      </c>
      <c r="B736" s="169"/>
      <c r="C736" s="170" t="s">
        <v>12</v>
      </c>
      <c r="D736" s="83" t="s">
        <v>2330</v>
      </c>
      <c r="E736" s="83" t="s">
        <v>2360</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c r="AA736" s="43">
        <f>INVENTARIO[[#This Row],[Costo total]]*INVENTARIO[[#This Row],[Entradas]]</f>
        <v>16.189999999999998</v>
      </c>
      <c r="AB736" s="172">
        <f>INVENTARIO[[#This Row],[Stock Actual]]*INVENTARIO[[#This Row],[Costo total]]</f>
        <v>16.189999999999998</v>
      </c>
    </row>
    <row r="737" spans="1:28" ht="55" customHeight="1" x14ac:dyDescent="0.15">
      <c r="A737" s="42" t="s">
        <v>2100</v>
      </c>
      <c r="B737" s="173"/>
      <c r="C737" s="174" t="s">
        <v>12</v>
      </c>
      <c r="D737" s="78" t="s">
        <v>2330</v>
      </c>
      <c r="E737" s="78" t="s">
        <v>2360</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c r="AA737" s="20">
        <f>INVENTARIO[[#This Row],[Costo total]]*INVENTARIO[[#This Row],[Entradas]]</f>
        <v>32.379999999999995</v>
      </c>
      <c r="AB737" s="172">
        <f>INVENTARIO[[#This Row],[Stock Actual]]*INVENTARIO[[#This Row],[Costo total]]</f>
        <v>16.189999999999998</v>
      </c>
    </row>
    <row r="738" spans="1:28" ht="55" customHeight="1" x14ac:dyDescent="0.15">
      <c r="A738" s="43" t="s">
        <v>2101</v>
      </c>
      <c r="B738" s="169"/>
      <c r="C738" s="170" t="s">
        <v>12</v>
      </c>
      <c r="D738" s="83" t="s">
        <v>2330</v>
      </c>
      <c r="E738" s="83" t="s">
        <v>2708</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c r="AA738" s="43">
        <f>INVENTARIO[[#This Row],[Costo total]]*INVENTARIO[[#This Row],[Entradas]]</f>
        <v>16.189999999999998</v>
      </c>
      <c r="AB738" s="172">
        <f>INVENTARIO[[#This Row],[Stock Actual]]*INVENTARIO[[#This Row],[Costo total]]</f>
        <v>16.189999999999998</v>
      </c>
    </row>
    <row r="739" spans="1:28" ht="55" customHeight="1" x14ac:dyDescent="0.15">
      <c r="A739" s="42" t="s">
        <v>2102</v>
      </c>
      <c r="B739" s="173"/>
      <c r="C739" s="174" t="s">
        <v>12</v>
      </c>
      <c r="D739" s="78" t="s">
        <v>2330</v>
      </c>
      <c r="E739" s="78" t="s">
        <v>2360</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c r="AA739" s="20">
        <f>INVENTARIO[[#This Row],[Costo total]]*INVENTARIO[[#This Row],[Entradas]]</f>
        <v>32.379999999999995</v>
      </c>
      <c r="AB739" s="172">
        <f>INVENTARIO[[#This Row],[Stock Actual]]*INVENTARIO[[#This Row],[Costo total]]</f>
        <v>32.379999999999995</v>
      </c>
    </row>
    <row r="740" spans="1:28" ht="55" customHeight="1" x14ac:dyDescent="0.15">
      <c r="A740" s="43" t="s">
        <v>2103</v>
      </c>
      <c r="B740" s="169"/>
      <c r="C740" s="170" t="s">
        <v>12</v>
      </c>
      <c r="D740" s="83" t="s">
        <v>2330</v>
      </c>
      <c r="E740" s="83" t="s">
        <v>2548</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c r="AA740" s="43">
        <f>INVENTARIO[[#This Row],[Costo total]]*INVENTARIO[[#This Row],[Entradas]]</f>
        <v>20</v>
      </c>
      <c r="AB740" s="172">
        <f>INVENTARIO[[#This Row],[Stock Actual]]*INVENTARIO[[#This Row],[Costo total]]</f>
        <v>20</v>
      </c>
    </row>
    <row r="741" spans="1:28"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c r="AA741" s="20">
        <f>INVENTARIO[[#This Row],[Costo total]]*INVENTARIO[[#This Row],[Entradas]]</f>
        <v>0</v>
      </c>
      <c r="AB741" s="172">
        <f>INVENTARIO[[#This Row],[Stock Actual]]*INVENTARIO[[#This Row],[Costo total]]</f>
        <v>0</v>
      </c>
    </row>
    <row r="742" spans="1:28" ht="55" customHeight="1" x14ac:dyDescent="0.15">
      <c r="A742" s="43" t="s">
        <v>2104</v>
      </c>
      <c r="B742" s="169"/>
      <c r="C742" s="170" t="s">
        <v>12</v>
      </c>
      <c r="D742" s="83" t="s">
        <v>2330</v>
      </c>
      <c r="E742" s="83" t="s">
        <v>2105</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c r="AA742" s="43">
        <f>INVENTARIO[[#This Row],[Costo total]]*INVENTARIO[[#This Row],[Entradas]]</f>
        <v>51</v>
      </c>
      <c r="AB742" s="172">
        <f>INVENTARIO[[#This Row],[Stock Actual]]*INVENTARIO[[#This Row],[Costo total]]</f>
        <v>51</v>
      </c>
    </row>
    <row r="743" spans="1:28" ht="55" customHeight="1" x14ac:dyDescent="0.15">
      <c r="A743" s="42" t="s">
        <v>2106</v>
      </c>
      <c r="B743" s="173"/>
      <c r="C743" s="174" t="s">
        <v>12</v>
      </c>
      <c r="D743" s="78" t="s">
        <v>2330</v>
      </c>
      <c r="E743" s="78" t="s">
        <v>2105</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c r="AA743" s="20">
        <f>INVENTARIO[[#This Row],[Costo total]]*INVENTARIO[[#This Row],[Entradas]]</f>
        <v>51</v>
      </c>
      <c r="AB743" s="172">
        <f>INVENTARIO[[#This Row],[Stock Actual]]*INVENTARIO[[#This Row],[Costo total]]</f>
        <v>51</v>
      </c>
    </row>
    <row r="744" spans="1:28" ht="55" customHeight="1" x14ac:dyDescent="0.15">
      <c r="A744" s="43" t="s">
        <v>2107</v>
      </c>
      <c r="B744" s="169"/>
      <c r="C744" s="170" t="s">
        <v>12</v>
      </c>
      <c r="D744" s="83" t="s">
        <v>215</v>
      </c>
      <c r="E744" s="83" t="s">
        <v>2549</v>
      </c>
      <c r="F744" s="83" t="s">
        <v>1342</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5</v>
      </c>
      <c r="T744" s="168">
        <f>INVENTARIO[[#This Row],[Costo Unitario (USD)]]+INVENTARIO[[#This Row],[Costo Envío (USD)]]</f>
        <v>24</v>
      </c>
      <c r="U744" s="168">
        <f>INVENTARIO[[#This Row],[Costo total]]*1.5</f>
        <v>36</v>
      </c>
      <c r="V744" s="43">
        <v>35</v>
      </c>
      <c r="W744" s="43">
        <f>INVENTARIO[[#This Row],[Precio Final]]-INVENTARIO[[#This Row],[Costo total]]</f>
        <v>11</v>
      </c>
      <c r="X744" s="172">
        <f>INVENTARIO[[#This Row],[Ganancia Unitaria]]*INVENTARIO[[#This Row],[Salidas]]</f>
        <v>0</v>
      </c>
      <c r="Y744" s="43" t="s">
        <v>2108</v>
      </c>
      <c r="Z744" s="43"/>
      <c r="AA744" s="43">
        <f>INVENTARIO[[#This Row],[Costo total]]*INVENTARIO[[#This Row],[Entradas]]</f>
        <v>24</v>
      </c>
      <c r="AB744" s="172">
        <f>INVENTARIO[[#This Row],[Stock Actual]]*INVENTARIO[[#This Row],[Costo total]]</f>
        <v>24</v>
      </c>
    </row>
    <row r="745" spans="1:28" ht="55" customHeight="1" x14ac:dyDescent="0.15">
      <c r="A745" s="42" t="s">
        <v>2109</v>
      </c>
      <c r="B745" s="173"/>
      <c r="C745" s="174" t="s">
        <v>12</v>
      </c>
      <c r="D745" s="78" t="s">
        <v>2330</v>
      </c>
      <c r="E745" s="78" t="s">
        <v>2110</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7">
        <v>5</v>
      </c>
      <c r="T745" s="42">
        <f>INVENTARIO[[#This Row],[Costo Unitario (USD)]]+INVENTARIO[[#This Row],[Costo Envío (USD)]]</f>
        <v>11</v>
      </c>
      <c r="U745" s="42">
        <f>INVENTARIO[[#This Row],[Costo total]]*1.5</f>
        <v>16.5</v>
      </c>
      <c r="V745" s="42">
        <v>13</v>
      </c>
      <c r="W745" s="42">
        <f>INVENTARIO[[#This Row],[Precio Final]]-INVENTARIO[[#This Row],[Costo total]]</f>
        <v>2</v>
      </c>
      <c r="X745" s="176">
        <f>INVENTARIO[[#This Row],[Ganancia Unitaria]]*INVENTARIO[[#This Row],[Salidas]]</f>
        <v>2</v>
      </c>
      <c r="Y745" s="42" t="s">
        <v>2108</v>
      </c>
      <c r="Z745" s="20"/>
      <c r="AA745" s="20">
        <f>INVENTARIO[[#This Row],[Costo total]]*INVENTARIO[[#This Row],[Entradas]]</f>
        <v>11</v>
      </c>
      <c r="AB745" s="172">
        <f>INVENTARIO[[#This Row],[Stock Actual]]*INVENTARIO[[#This Row],[Costo total]]</f>
        <v>0</v>
      </c>
    </row>
    <row r="746" spans="1:28" ht="55" customHeight="1" x14ac:dyDescent="0.15">
      <c r="A746" s="43" t="s">
        <v>2111</v>
      </c>
      <c r="B746" s="169"/>
      <c r="C746" s="170" t="s">
        <v>12</v>
      </c>
      <c r="D746" s="83" t="s">
        <v>2330</v>
      </c>
      <c r="E746" s="83" t="s">
        <v>2112</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5</v>
      </c>
      <c r="T746" s="168">
        <f>INVENTARIO[[#This Row],[Costo Unitario (USD)]]+INVENTARIO[[#This Row],[Costo Envío (USD)]]</f>
        <v>22</v>
      </c>
      <c r="U746" s="168">
        <f>INVENTARIO[[#This Row],[Costo total]]*1.5</f>
        <v>33</v>
      </c>
      <c r="V746" s="43">
        <v>25</v>
      </c>
      <c r="W746" s="43">
        <f>INVENTARIO[[#This Row],[Precio Final]]-INVENTARIO[[#This Row],[Costo total]]</f>
        <v>3</v>
      </c>
      <c r="X746" s="172">
        <f>INVENTARIO[[#This Row],[Ganancia Unitaria]]*INVENTARIO[[#This Row],[Salidas]]</f>
        <v>0</v>
      </c>
      <c r="Y746" s="43" t="s">
        <v>2108</v>
      </c>
      <c r="Z746" s="43"/>
      <c r="AA746" s="43">
        <f>INVENTARIO[[#This Row],[Costo total]]*INVENTARIO[[#This Row],[Entradas]]</f>
        <v>0</v>
      </c>
      <c r="AB746" s="172">
        <f>INVENTARIO[[#This Row],[Stock Actual]]*INVENTARIO[[#This Row],[Costo total]]</f>
        <v>0</v>
      </c>
    </row>
    <row r="747" spans="1:28" ht="55" customHeight="1" x14ac:dyDescent="0.15">
      <c r="A747" s="42" t="s">
        <v>2113</v>
      </c>
      <c r="B747" s="173"/>
      <c r="C747" s="174" t="s">
        <v>12</v>
      </c>
      <c r="D747" s="78" t="s">
        <v>2330</v>
      </c>
      <c r="E747" s="78" t="s">
        <v>2114</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7">
        <v>5</v>
      </c>
      <c r="T747" s="42">
        <f>INVENTARIO[[#This Row],[Costo Unitario (USD)]]+INVENTARIO[[#This Row],[Costo Envío (USD)]]</f>
        <v>11</v>
      </c>
      <c r="U747" s="42">
        <f>INVENTARIO[[#This Row],[Costo total]]*1.5</f>
        <v>16.5</v>
      </c>
      <c r="V747" s="42">
        <v>12</v>
      </c>
      <c r="W747" s="42">
        <f>INVENTARIO[[#This Row],[Precio Final]]-INVENTARIO[[#This Row],[Costo total]]</f>
        <v>1</v>
      </c>
      <c r="X747" s="176">
        <f>INVENTARIO[[#This Row],[Ganancia Unitaria]]*INVENTARIO[[#This Row],[Salidas]]</f>
        <v>1</v>
      </c>
      <c r="Y747" s="42" t="s">
        <v>2108</v>
      </c>
      <c r="Z747" s="20"/>
      <c r="AA747" s="20">
        <f>INVENTARIO[[#This Row],[Costo total]]*INVENTARIO[[#This Row],[Entradas]]</f>
        <v>11</v>
      </c>
      <c r="AB747" s="172">
        <f>INVENTARIO[[#This Row],[Stock Actual]]*INVENTARIO[[#This Row],[Costo total]]</f>
        <v>0</v>
      </c>
    </row>
    <row r="748" spans="1:28" ht="55" customHeight="1" x14ac:dyDescent="0.15">
      <c r="A748" s="43" t="s">
        <v>2115</v>
      </c>
      <c r="B748" s="169"/>
      <c r="C748" s="170" t="s">
        <v>12</v>
      </c>
      <c r="D748" s="83" t="s">
        <v>2330</v>
      </c>
      <c r="E748" s="83" t="s">
        <v>2116</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5</v>
      </c>
      <c r="T748" s="168">
        <f>INVENTARIO[[#This Row],[Costo Unitario (USD)]]+INVENTARIO[[#This Row],[Costo Envío (USD)]]</f>
        <v>18.5</v>
      </c>
      <c r="U748" s="168">
        <f>INVENTARIO[[#This Row],[Costo total]]*1.5</f>
        <v>27.75</v>
      </c>
      <c r="V748" s="43">
        <v>30</v>
      </c>
      <c r="W748" s="43">
        <f>INVENTARIO[[#This Row],[Precio Final]]-INVENTARIO[[#This Row],[Costo total]]</f>
        <v>11.5</v>
      </c>
      <c r="X748" s="172">
        <f>INVENTARIO[[#This Row],[Ganancia Unitaria]]*INVENTARIO[[#This Row],[Salidas]]</f>
        <v>11.5</v>
      </c>
      <c r="Y748" s="43" t="s">
        <v>2108</v>
      </c>
      <c r="Z748" s="43"/>
      <c r="AA748" s="43">
        <f>INVENTARIO[[#This Row],[Costo total]]*INVENTARIO[[#This Row],[Entradas]]</f>
        <v>18.5</v>
      </c>
      <c r="AB748" s="172">
        <f>INVENTARIO[[#This Row],[Stock Actual]]*INVENTARIO[[#This Row],[Costo total]]</f>
        <v>0</v>
      </c>
    </row>
    <row r="749" spans="1:28" ht="55" customHeight="1" x14ac:dyDescent="0.15">
      <c r="A749" s="42" t="s">
        <v>2117</v>
      </c>
      <c r="B749" s="173"/>
      <c r="C749" s="174" t="s">
        <v>12</v>
      </c>
      <c r="D749" s="78" t="s">
        <v>2330</v>
      </c>
      <c r="E749" s="78" t="s">
        <v>2118</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7">
        <v>5</v>
      </c>
      <c r="T749" s="42">
        <f>INVENTARIO[[#This Row],[Costo Unitario (USD)]]+INVENTARIO[[#This Row],[Costo Envío (USD)]]</f>
        <v>30</v>
      </c>
      <c r="U749" s="42">
        <f>INVENTARIO[[#This Row],[Costo total]]*1.5</f>
        <v>45</v>
      </c>
      <c r="V749" s="42">
        <v>50</v>
      </c>
      <c r="W749" s="42">
        <f>INVENTARIO[[#This Row],[Precio Final]]-INVENTARIO[[#This Row],[Costo total]]</f>
        <v>20</v>
      </c>
      <c r="X749" s="176">
        <f>INVENTARIO[[#This Row],[Ganancia Unitaria]]*INVENTARIO[[#This Row],[Salidas]]</f>
        <v>0</v>
      </c>
      <c r="Y749" s="42" t="s">
        <v>2108</v>
      </c>
      <c r="Z749" s="20"/>
      <c r="AA749" s="20">
        <f>INVENTARIO[[#This Row],[Costo total]]*INVENTARIO[[#This Row],[Entradas]]</f>
        <v>0</v>
      </c>
      <c r="AB749" s="172">
        <f>INVENTARIO[[#This Row],[Stock Actual]]*INVENTARIO[[#This Row],[Costo total]]</f>
        <v>0</v>
      </c>
    </row>
    <row r="750" spans="1:28" ht="55" customHeight="1" x14ac:dyDescent="0.15">
      <c r="A750" s="43" t="s">
        <v>2119</v>
      </c>
      <c r="B750" s="169"/>
      <c r="C750" s="170" t="s">
        <v>12</v>
      </c>
      <c r="D750" s="83" t="s">
        <v>215</v>
      </c>
      <c r="E750" s="83" t="s">
        <v>2120</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5</v>
      </c>
      <c r="T750" s="168">
        <f>INVENTARIO[[#This Row],[Costo Unitario (USD)]]+INVENTARIO[[#This Row],[Costo Envío (USD)]]</f>
        <v>23.5</v>
      </c>
      <c r="U750" s="168">
        <f>INVENTARIO[[#This Row],[Costo total]]*1.5</f>
        <v>35.25</v>
      </c>
      <c r="V750" s="43">
        <v>40</v>
      </c>
      <c r="W750" s="43">
        <f>INVENTARIO[[#This Row],[Precio Final]]-INVENTARIO[[#This Row],[Costo total]]</f>
        <v>16.5</v>
      </c>
      <c r="X750" s="172">
        <f>INVENTARIO[[#This Row],[Ganancia Unitaria]]*INVENTARIO[[#This Row],[Salidas]]</f>
        <v>16.5</v>
      </c>
      <c r="Y750" s="43" t="s">
        <v>2108</v>
      </c>
      <c r="Z750" s="43"/>
      <c r="AA750" s="43">
        <f>INVENTARIO[[#This Row],[Costo total]]*INVENTARIO[[#This Row],[Entradas]]</f>
        <v>23.5</v>
      </c>
      <c r="AB750" s="172">
        <f>INVENTARIO[[#This Row],[Stock Actual]]*INVENTARIO[[#This Row],[Costo total]]</f>
        <v>0</v>
      </c>
    </row>
    <row r="751" spans="1:28" ht="55" customHeight="1" x14ac:dyDescent="0.15">
      <c r="A751" s="42" t="s">
        <v>2121</v>
      </c>
      <c r="B751" s="173"/>
      <c r="C751" s="174" t="s">
        <v>12</v>
      </c>
      <c r="D751" s="78" t="s">
        <v>2330</v>
      </c>
      <c r="E751" s="78" t="s">
        <v>2122</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7">
        <v>5</v>
      </c>
      <c r="T751" s="42">
        <f>INVENTARIO[[#This Row],[Costo Unitario (USD)]]+INVENTARIO[[#This Row],[Costo Envío (USD)]]</f>
        <v>20.6</v>
      </c>
      <c r="U751" s="42">
        <f>INVENTARIO[[#This Row],[Costo total]]*1.5</f>
        <v>30.900000000000002</v>
      </c>
      <c r="V751" s="42">
        <v>35</v>
      </c>
      <c r="W751" s="42">
        <f>INVENTARIO[[#This Row],[Precio Final]]-INVENTARIO[[#This Row],[Costo total]]</f>
        <v>14.399999999999999</v>
      </c>
      <c r="X751" s="176">
        <f>INVENTARIO[[#This Row],[Ganancia Unitaria]]*INVENTARIO[[#This Row],[Salidas]]</f>
        <v>14.399999999999999</v>
      </c>
      <c r="Y751" s="42" t="s">
        <v>2108</v>
      </c>
      <c r="Z751" s="20"/>
      <c r="AA751" s="20">
        <f>INVENTARIO[[#This Row],[Costo total]]*INVENTARIO[[#This Row],[Entradas]]</f>
        <v>20.6</v>
      </c>
      <c r="AB751" s="172">
        <f>INVENTARIO[[#This Row],[Stock Actual]]*INVENTARIO[[#This Row],[Costo total]]</f>
        <v>0</v>
      </c>
    </row>
    <row r="752" spans="1:28" ht="55" customHeight="1" x14ac:dyDescent="0.15">
      <c r="A752" s="43" t="s">
        <v>2123</v>
      </c>
      <c r="B752" s="169"/>
      <c r="C752" s="170" t="s">
        <v>12</v>
      </c>
      <c r="D752" s="83" t="s">
        <v>2330</v>
      </c>
      <c r="E752" s="83" t="s">
        <v>2359</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1.5</v>
      </c>
      <c r="T752" s="168">
        <f>INVENTARIO[[#This Row],[Costo Unitario (USD)]]+INVENTARIO[[#This Row],[Costo Envío (USD)]]</f>
        <v>15</v>
      </c>
      <c r="U752" s="168">
        <f>INVENTARIO[[#This Row],[Costo total]]*1.5</f>
        <v>22.5</v>
      </c>
      <c r="V752" s="43">
        <v>20</v>
      </c>
      <c r="W752" s="43">
        <f>INVENTARIO[[#This Row],[Precio Final]]-INVENTARIO[[#This Row],[Costo total]]</f>
        <v>5</v>
      </c>
      <c r="X752" s="172">
        <f>INVENTARIO[[#This Row],[Ganancia Unitaria]]*INVENTARIO[[#This Row],[Salidas]]</f>
        <v>0</v>
      </c>
      <c r="Y752" s="43" t="s">
        <v>2108</v>
      </c>
      <c r="Z752" s="43"/>
      <c r="AA752" s="43">
        <f>INVENTARIO[[#This Row],[Costo total]]*INVENTARIO[[#This Row],[Entradas]]</f>
        <v>15</v>
      </c>
      <c r="AB752" s="172">
        <f>INVENTARIO[[#This Row],[Stock Actual]]*INVENTARIO[[#This Row],[Costo total]]</f>
        <v>15</v>
      </c>
    </row>
    <row r="753" spans="1:28" ht="55" customHeight="1" x14ac:dyDescent="0.15">
      <c r="A753" s="42" t="s">
        <v>2124</v>
      </c>
      <c r="B753" s="173"/>
      <c r="C753" s="174" t="s">
        <v>12</v>
      </c>
      <c r="D753" s="78" t="s">
        <v>2330</v>
      </c>
      <c r="E753" s="78" t="s">
        <v>2125</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7">
        <v>1.5</v>
      </c>
      <c r="T753" s="42">
        <f>INVENTARIO[[#This Row],[Costo Unitario (USD)]]+INVENTARIO[[#This Row],[Costo Envío (USD)]]</f>
        <v>7.5</v>
      </c>
      <c r="U753" s="42">
        <f>INVENTARIO[[#This Row],[Costo total]]*1.5</f>
        <v>11.25</v>
      </c>
      <c r="V753" s="42">
        <v>13</v>
      </c>
      <c r="W753" s="42">
        <f>INVENTARIO[[#This Row],[Precio Final]]-INVENTARIO[[#This Row],[Costo total]]</f>
        <v>5.5</v>
      </c>
      <c r="X753" s="176">
        <f>INVENTARIO[[#This Row],[Ganancia Unitaria]]*INVENTARIO[[#This Row],[Salidas]]</f>
        <v>5.5</v>
      </c>
      <c r="Y753" s="42" t="s">
        <v>2108</v>
      </c>
      <c r="Z753" s="20"/>
      <c r="AA753" s="20">
        <f>INVENTARIO[[#This Row],[Costo total]]*INVENTARIO[[#This Row],[Entradas]]</f>
        <v>7.5</v>
      </c>
      <c r="AB753" s="172">
        <f>INVENTARIO[[#This Row],[Stock Actual]]*INVENTARIO[[#This Row],[Costo total]]</f>
        <v>0</v>
      </c>
    </row>
    <row r="754" spans="1:28" ht="55" customHeight="1" x14ac:dyDescent="0.15">
      <c r="A754" s="43" t="s">
        <v>2126</v>
      </c>
      <c r="B754" s="169"/>
      <c r="C754" s="170" t="s">
        <v>12</v>
      </c>
      <c r="D754" s="83" t="s">
        <v>52</v>
      </c>
      <c r="E754" s="83" t="s">
        <v>2672</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1.5</v>
      </c>
      <c r="T754" s="168">
        <f>INVENTARIO[[#This Row],[Costo Unitario (USD)]]+INVENTARIO[[#This Row],[Costo Envío (USD)]]</f>
        <v>6.5</v>
      </c>
      <c r="U754" s="168">
        <f>INVENTARIO[[#This Row],[Costo total]]*1.5</f>
        <v>9.75</v>
      </c>
      <c r="V754" s="43">
        <v>12</v>
      </c>
      <c r="W754" s="43">
        <f>INVENTARIO[[#This Row],[Precio Final]]-INVENTARIO[[#This Row],[Costo total]]</f>
        <v>5.5</v>
      </c>
      <c r="X754" s="172">
        <f>INVENTARIO[[#This Row],[Ganancia Unitaria]]*INVENTARIO[[#This Row],[Salidas]]</f>
        <v>0</v>
      </c>
      <c r="Y754" s="43" t="s">
        <v>2108</v>
      </c>
      <c r="Z754" s="43"/>
      <c r="AA754" s="43">
        <f>INVENTARIO[[#This Row],[Costo total]]*INVENTARIO[[#This Row],[Entradas]]</f>
        <v>13</v>
      </c>
      <c r="AB754" s="172">
        <f>INVENTARIO[[#This Row],[Stock Actual]]*INVENTARIO[[#This Row],[Costo total]]</f>
        <v>13</v>
      </c>
    </row>
    <row r="755" spans="1:28" ht="55" customHeight="1" x14ac:dyDescent="0.15">
      <c r="A755" s="42" t="s">
        <v>2127</v>
      </c>
      <c r="B755" s="173"/>
      <c r="C755" s="174" t="s">
        <v>12</v>
      </c>
      <c r="D755" s="78" t="s">
        <v>2330</v>
      </c>
      <c r="E755" s="78" t="s">
        <v>2128</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7">
        <v>1.5</v>
      </c>
      <c r="T755" s="42">
        <f>INVENTARIO[[#This Row],[Costo Unitario (USD)]]+INVENTARIO[[#This Row],[Costo Envío (USD)]]</f>
        <v>23.5</v>
      </c>
      <c r="U755" s="42">
        <f>INVENTARIO[[#This Row],[Costo total]]*1.5</f>
        <v>35.25</v>
      </c>
      <c r="V755" s="42">
        <v>35</v>
      </c>
      <c r="W755" s="42">
        <f>INVENTARIO[[#This Row],[Precio Final]]-INVENTARIO[[#This Row],[Costo total]]</f>
        <v>11.5</v>
      </c>
      <c r="X755" s="176">
        <f>INVENTARIO[[#This Row],[Ganancia Unitaria]]*INVENTARIO[[#This Row],[Salidas]]</f>
        <v>0</v>
      </c>
      <c r="Y755" s="42" t="s">
        <v>2108</v>
      </c>
      <c r="Z755" s="20"/>
      <c r="AA755" s="20">
        <f>INVENTARIO[[#This Row],[Costo total]]*INVENTARIO[[#This Row],[Entradas]]</f>
        <v>0</v>
      </c>
      <c r="AB755" s="172">
        <f>INVENTARIO[[#This Row],[Stock Actual]]*INVENTARIO[[#This Row],[Costo total]]</f>
        <v>0</v>
      </c>
    </row>
    <row r="756" spans="1:28" ht="55" customHeight="1" x14ac:dyDescent="0.15">
      <c r="A756" s="43" t="s">
        <v>2129</v>
      </c>
      <c r="B756" s="169"/>
      <c r="C756" s="170" t="s">
        <v>12</v>
      </c>
      <c r="D756" s="83" t="s">
        <v>2330</v>
      </c>
      <c r="E756" s="83" t="s">
        <v>2130</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1.5</v>
      </c>
      <c r="T756" s="168">
        <f>INVENTARIO[[#This Row],[Costo Unitario (USD)]]+INVENTARIO[[#This Row],[Costo Envío (USD)]]</f>
        <v>27.5</v>
      </c>
      <c r="U756" s="168">
        <f>INVENTARIO[[#This Row],[Costo total]]*1.5</f>
        <v>41.25</v>
      </c>
      <c r="V756" s="43">
        <v>40</v>
      </c>
      <c r="W756" s="43">
        <f>INVENTARIO[[#This Row],[Precio Final]]-INVENTARIO[[#This Row],[Costo total]]</f>
        <v>12.5</v>
      </c>
      <c r="X756" s="172">
        <f>INVENTARIO[[#This Row],[Ganancia Unitaria]]*INVENTARIO[[#This Row],[Salidas]]</f>
        <v>0</v>
      </c>
      <c r="Y756" s="43" t="s">
        <v>2108</v>
      </c>
      <c r="Z756" s="43"/>
      <c r="AA756" s="43">
        <f>INVENTARIO[[#This Row],[Costo total]]*INVENTARIO[[#This Row],[Entradas]]</f>
        <v>0</v>
      </c>
      <c r="AB756" s="172">
        <f>INVENTARIO[[#This Row],[Stock Actual]]*INVENTARIO[[#This Row],[Costo total]]</f>
        <v>0</v>
      </c>
    </row>
    <row r="757" spans="1:28" ht="55" customHeight="1" x14ac:dyDescent="0.15">
      <c r="A757" s="42" t="s">
        <v>2131</v>
      </c>
      <c r="B757" s="173"/>
      <c r="C757" s="174" t="s">
        <v>12</v>
      </c>
      <c r="D757" s="78" t="s">
        <v>52</v>
      </c>
      <c r="E757" s="78" t="s">
        <v>2709</v>
      </c>
      <c r="F757" s="78" t="s">
        <v>2550</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1.5</v>
      </c>
      <c r="T757" s="42">
        <f>INVENTARIO[[#This Row],[Costo Unitario (USD)]]+INVENTARIO[[#This Row],[Costo Envío (USD)]]</f>
        <v>7.5</v>
      </c>
      <c r="U757" s="42">
        <f>INVENTARIO[[#This Row],[Costo total]]*1.5</f>
        <v>11.25</v>
      </c>
      <c r="V757" s="42">
        <v>13</v>
      </c>
      <c r="W757" s="42">
        <f>INVENTARIO[[#This Row],[Precio Final]]-INVENTARIO[[#This Row],[Costo total]]</f>
        <v>5.5</v>
      </c>
      <c r="X757" s="176">
        <f>INVENTARIO[[#This Row],[Ganancia Unitaria]]*INVENTARIO[[#This Row],[Salidas]]</f>
        <v>0</v>
      </c>
      <c r="Y757" s="42" t="s">
        <v>2108</v>
      </c>
      <c r="Z757" s="20"/>
      <c r="AA757" s="20">
        <f>INVENTARIO[[#This Row],[Costo total]]*INVENTARIO[[#This Row],[Entradas]]</f>
        <v>7.5</v>
      </c>
      <c r="AB757" s="172">
        <f>INVENTARIO[[#This Row],[Stock Actual]]*INVENTARIO[[#This Row],[Costo total]]</f>
        <v>7.5</v>
      </c>
    </row>
    <row r="758" spans="1:28" ht="55" customHeight="1" x14ac:dyDescent="0.15">
      <c r="A758" s="43" t="s">
        <v>2132</v>
      </c>
      <c r="B758" s="169"/>
      <c r="C758" s="170" t="s">
        <v>12</v>
      </c>
      <c r="D758" s="83" t="s">
        <v>52</v>
      </c>
      <c r="E758" s="83" t="s">
        <v>2341</v>
      </c>
      <c r="F758" s="83" t="s">
        <v>2395</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1.5</v>
      </c>
      <c r="T758" s="168">
        <f>INVENTARIO[[#This Row],[Costo Unitario (USD)]]+INVENTARIO[[#This Row],[Costo Envío (USD)]]</f>
        <v>7.5</v>
      </c>
      <c r="U758" s="168">
        <f>INVENTARIO[[#This Row],[Costo total]]*1.5</f>
        <v>11.25</v>
      </c>
      <c r="V758" s="43">
        <v>13</v>
      </c>
      <c r="W758" s="43">
        <f>INVENTARIO[[#This Row],[Precio Final]]-INVENTARIO[[#This Row],[Costo total]]</f>
        <v>5.5</v>
      </c>
      <c r="X758" s="172">
        <f>INVENTARIO[[#This Row],[Ganancia Unitaria]]*INVENTARIO[[#This Row],[Salidas]]</f>
        <v>0</v>
      </c>
      <c r="Y758" s="43" t="s">
        <v>2108</v>
      </c>
      <c r="Z758" s="43"/>
      <c r="AA758" s="43">
        <f>INVENTARIO[[#This Row],[Costo total]]*INVENTARIO[[#This Row],[Entradas]]</f>
        <v>7.5</v>
      </c>
      <c r="AB758" s="172">
        <f>INVENTARIO[[#This Row],[Stock Actual]]*INVENTARIO[[#This Row],[Costo total]]</f>
        <v>7.5</v>
      </c>
    </row>
    <row r="759" spans="1:28" ht="55" customHeight="1" x14ac:dyDescent="0.15">
      <c r="A759" s="42" t="s">
        <v>2133</v>
      </c>
      <c r="B759" s="173"/>
      <c r="C759" s="174" t="s">
        <v>12</v>
      </c>
      <c r="D759" s="78" t="s">
        <v>2330</v>
      </c>
      <c r="E759" s="78" t="s">
        <v>2114</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7">
        <v>1.5</v>
      </c>
      <c r="T759" s="42">
        <f>INVENTARIO[[#This Row],[Costo Unitario (USD)]]+INVENTARIO[[#This Row],[Costo Envío (USD)]]</f>
        <v>7.5</v>
      </c>
      <c r="U759" s="42">
        <f>INVENTARIO[[#This Row],[Costo total]]*1.5</f>
        <v>11.25</v>
      </c>
      <c r="V759" s="42">
        <v>13</v>
      </c>
      <c r="W759" s="42">
        <f>INVENTARIO[[#This Row],[Precio Final]]-INVENTARIO[[#This Row],[Costo total]]</f>
        <v>5.5</v>
      </c>
      <c r="X759" s="176">
        <f>INVENTARIO[[#This Row],[Ganancia Unitaria]]*INVENTARIO[[#This Row],[Salidas]]</f>
        <v>0</v>
      </c>
      <c r="Y759" s="42" t="s">
        <v>2108</v>
      </c>
      <c r="Z759" s="20"/>
      <c r="AA759" s="20">
        <f>INVENTARIO[[#This Row],[Costo total]]*INVENTARIO[[#This Row],[Entradas]]</f>
        <v>0</v>
      </c>
      <c r="AB759" s="172">
        <f>INVENTARIO[[#This Row],[Stock Actual]]*INVENTARIO[[#This Row],[Costo total]]</f>
        <v>0</v>
      </c>
    </row>
    <row r="760" spans="1:28" ht="55" customHeight="1" x14ac:dyDescent="0.15">
      <c r="A760" s="43" t="s">
        <v>2134</v>
      </c>
      <c r="B760" s="169"/>
      <c r="C760" s="170" t="s">
        <v>12</v>
      </c>
      <c r="D760" s="83" t="s">
        <v>2330</v>
      </c>
      <c r="E760" s="83" t="s">
        <v>2135</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1.5</v>
      </c>
      <c r="T760" s="168">
        <f>INVENTARIO[[#This Row],[Costo Unitario (USD)]]+INVENTARIO[[#This Row],[Costo Envío (USD)]]</f>
        <v>13.5</v>
      </c>
      <c r="U760" s="168">
        <f>INVENTARIO[[#This Row],[Costo total]]*1.5</f>
        <v>20.25</v>
      </c>
      <c r="V760" s="43">
        <v>25</v>
      </c>
      <c r="W760" s="43">
        <f>INVENTARIO[[#This Row],[Precio Final]]-INVENTARIO[[#This Row],[Costo total]]</f>
        <v>11.5</v>
      </c>
      <c r="X760" s="172">
        <f>INVENTARIO[[#This Row],[Ganancia Unitaria]]*INVENTARIO[[#This Row],[Salidas]]</f>
        <v>11.5</v>
      </c>
      <c r="Y760" s="43" t="s">
        <v>2108</v>
      </c>
      <c r="Z760" s="43"/>
      <c r="AA760" s="43">
        <f>INVENTARIO[[#This Row],[Costo total]]*INVENTARIO[[#This Row],[Entradas]]</f>
        <v>13.5</v>
      </c>
      <c r="AB760" s="172">
        <f>INVENTARIO[[#This Row],[Stock Actual]]*INVENTARIO[[#This Row],[Costo total]]</f>
        <v>0</v>
      </c>
    </row>
    <row r="761" spans="1:28" ht="55" customHeight="1" x14ac:dyDescent="0.15">
      <c r="A761" s="42" t="s">
        <v>2136</v>
      </c>
      <c r="B761" s="173"/>
      <c r="C761" s="174" t="s">
        <v>12</v>
      </c>
      <c r="D761" s="78" t="s">
        <v>2330</v>
      </c>
      <c r="E761" s="78" t="s">
        <v>2118</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7">
        <v>1.5</v>
      </c>
      <c r="T761" s="42">
        <f>INVENTARIO[[#This Row],[Costo Unitario (USD)]]+INVENTARIO[[#This Row],[Costo Envío (USD)]]</f>
        <v>26.5</v>
      </c>
      <c r="U761" s="42">
        <f>INVENTARIO[[#This Row],[Costo total]]*1.5</f>
        <v>39.75</v>
      </c>
      <c r="V761" s="42">
        <v>50</v>
      </c>
      <c r="W761" s="42">
        <f>INVENTARIO[[#This Row],[Precio Final]]-INVENTARIO[[#This Row],[Costo total]]</f>
        <v>23.5</v>
      </c>
      <c r="X761" s="176">
        <f>INVENTARIO[[#This Row],[Ganancia Unitaria]]*INVENTARIO[[#This Row],[Salidas]]</f>
        <v>0</v>
      </c>
      <c r="Y761" s="42" t="s">
        <v>2108</v>
      </c>
      <c r="Z761" s="20"/>
      <c r="AA761" s="20">
        <f>INVENTARIO[[#This Row],[Costo total]]*INVENTARIO[[#This Row],[Entradas]]</f>
        <v>0</v>
      </c>
      <c r="AB761" s="172">
        <f>INVENTARIO[[#This Row],[Stock Actual]]*INVENTARIO[[#This Row],[Costo total]]</f>
        <v>0</v>
      </c>
    </row>
    <row r="762" spans="1:28" ht="55" customHeight="1" x14ac:dyDescent="0.15">
      <c r="A762" s="43" t="s">
        <v>2137</v>
      </c>
      <c r="B762" s="169"/>
      <c r="C762" s="170" t="s">
        <v>12</v>
      </c>
      <c r="D762" s="83" t="s">
        <v>52</v>
      </c>
      <c r="E762" s="83" t="s">
        <v>2709</v>
      </c>
      <c r="F762" s="83" t="s">
        <v>2551</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1.5</v>
      </c>
      <c r="T762" s="168">
        <f>INVENTARIO[[#This Row],[Costo Unitario (USD)]]+INVENTARIO[[#This Row],[Costo Envío (USD)]]</f>
        <v>7.5</v>
      </c>
      <c r="U762" s="168">
        <f>INVENTARIO[[#This Row],[Costo total]]*1.5</f>
        <v>11.25</v>
      </c>
      <c r="V762" s="43">
        <v>13</v>
      </c>
      <c r="W762" s="43">
        <f>INVENTARIO[[#This Row],[Precio Final]]-INVENTARIO[[#This Row],[Costo total]]</f>
        <v>5.5</v>
      </c>
      <c r="X762" s="172">
        <f>INVENTARIO[[#This Row],[Ganancia Unitaria]]*INVENTARIO[[#This Row],[Salidas]]</f>
        <v>5.5</v>
      </c>
      <c r="Y762" s="43" t="s">
        <v>2108</v>
      </c>
      <c r="Z762" s="43"/>
      <c r="AA762" s="43">
        <f>INVENTARIO[[#This Row],[Costo total]]*INVENTARIO[[#This Row],[Entradas]]</f>
        <v>15</v>
      </c>
      <c r="AB762" s="172">
        <f>INVENTARIO[[#This Row],[Stock Actual]]*INVENTARIO[[#This Row],[Costo total]]</f>
        <v>7.5</v>
      </c>
    </row>
    <row r="763" spans="1:28" ht="55" customHeight="1" x14ac:dyDescent="0.15">
      <c r="A763" s="42" t="s">
        <v>2138</v>
      </c>
      <c r="B763" s="173"/>
      <c r="C763" s="174" t="s">
        <v>12</v>
      </c>
      <c r="D763" s="78" t="s">
        <v>52</v>
      </c>
      <c r="E763" s="78" t="s">
        <v>2552</v>
      </c>
      <c r="F763" s="78" t="s">
        <v>2382</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1.5</v>
      </c>
      <c r="T763" s="42">
        <f>INVENTARIO[[#This Row],[Costo Unitario (USD)]]+INVENTARIO[[#This Row],[Costo Envío (USD)]]</f>
        <v>7.5</v>
      </c>
      <c r="U763" s="42">
        <f>INVENTARIO[[#This Row],[Costo total]]*1.5</f>
        <v>11.25</v>
      </c>
      <c r="V763" s="42">
        <v>13</v>
      </c>
      <c r="W763" s="42">
        <f>INVENTARIO[[#This Row],[Precio Final]]-INVENTARIO[[#This Row],[Costo total]]</f>
        <v>5.5</v>
      </c>
      <c r="X763" s="176">
        <f>INVENTARIO[[#This Row],[Ganancia Unitaria]]*INVENTARIO[[#This Row],[Salidas]]</f>
        <v>5.5</v>
      </c>
      <c r="Y763" s="42" t="s">
        <v>2108</v>
      </c>
      <c r="Z763" s="20"/>
      <c r="AA763" s="20">
        <f>INVENTARIO[[#This Row],[Costo total]]*INVENTARIO[[#This Row],[Entradas]]</f>
        <v>15</v>
      </c>
      <c r="AB763" s="172">
        <f>INVENTARIO[[#This Row],[Stock Actual]]*INVENTARIO[[#This Row],[Costo total]]</f>
        <v>7.5</v>
      </c>
    </row>
    <row r="764" spans="1:28" ht="55" customHeight="1" x14ac:dyDescent="0.15">
      <c r="A764" s="43" t="s">
        <v>2139</v>
      </c>
      <c r="B764" s="169"/>
      <c r="C764" s="170" t="s">
        <v>12</v>
      </c>
      <c r="D764" s="83" t="s">
        <v>50</v>
      </c>
      <c r="E764" s="83" t="s">
        <v>2384</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1.5</v>
      </c>
      <c r="T764" s="168">
        <f>INVENTARIO[[#This Row],[Costo Unitario (USD)]]+INVENTARIO[[#This Row],[Costo Envío (USD)]]</f>
        <v>11.5</v>
      </c>
      <c r="U764" s="168">
        <f>INVENTARIO[[#This Row],[Costo total]]*1.5</f>
        <v>17.25</v>
      </c>
      <c r="V764" s="43">
        <v>25</v>
      </c>
      <c r="W764" s="43">
        <f>INVENTARIO[[#This Row],[Precio Final]]-INVENTARIO[[#This Row],[Costo total]]</f>
        <v>13.5</v>
      </c>
      <c r="X764" s="172">
        <f>INVENTARIO[[#This Row],[Ganancia Unitaria]]*INVENTARIO[[#This Row],[Salidas]]</f>
        <v>13.5</v>
      </c>
      <c r="Y764" s="43" t="s">
        <v>2108</v>
      </c>
      <c r="Z764" s="43"/>
      <c r="AA764" s="43">
        <f>INVENTARIO[[#This Row],[Costo total]]*INVENTARIO[[#This Row],[Entradas]]</f>
        <v>11.5</v>
      </c>
      <c r="AB764" s="172">
        <f>INVENTARIO[[#This Row],[Stock Actual]]*INVENTARIO[[#This Row],[Costo total]]</f>
        <v>0</v>
      </c>
    </row>
    <row r="765" spans="1:28" ht="55" customHeight="1" x14ac:dyDescent="0.15">
      <c r="A765" s="42" t="s">
        <v>2141</v>
      </c>
      <c r="B765" s="173"/>
      <c r="C765" s="174" t="s">
        <v>12</v>
      </c>
      <c r="D765" s="78" t="s">
        <v>52</v>
      </c>
      <c r="E765" s="78" t="s">
        <v>2114</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1.5</v>
      </c>
      <c r="T765" s="42">
        <f>INVENTARIO[[#This Row],[Costo Unitario (USD)]]+INVENTARIO[[#This Row],[Costo Envío (USD)]]</f>
        <v>1.5</v>
      </c>
      <c r="U765" s="42">
        <f>INVENTARIO[[#This Row],[Costo total]]*1.5</f>
        <v>2.25</v>
      </c>
      <c r="V765" s="42">
        <v>6</v>
      </c>
      <c r="W765" s="42">
        <f>INVENTARIO[[#This Row],[Precio Final]]-INVENTARIO[[#This Row],[Costo total]]</f>
        <v>4.5</v>
      </c>
      <c r="X765" s="176">
        <f>INVENTARIO[[#This Row],[Ganancia Unitaria]]*INVENTARIO[[#This Row],[Salidas]]</f>
        <v>4.5</v>
      </c>
      <c r="Y765" s="42" t="s">
        <v>2108</v>
      </c>
      <c r="Z765" s="20"/>
      <c r="AA765" s="20">
        <f>INVENTARIO[[#This Row],[Costo total]]*INVENTARIO[[#This Row],[Entradas]]</f>
        <v>1.5</v>
      </c>
      <c r="AB765" s="172">
        <f>INVENTARIO[[#This Row],[Stock Actual]]*INVENTARIO[[#This Row],[Costo total]]</f>
        <v>0</v>
      </c>
    </row>
    <row r="766" spans="1:28" ht="55" customHeight="1" x14ac:dyDescent="0.15">
      <c r="A766" s="43" t="s">
        <v>2142</v>
      </c>
      <c r="B766" s="169"/>
      <c r="C766" s="170" t="s">
        <v>12</v>
      </c>
      <c r="D766" s="83" t="s">
        <v>2330</v>
      </c>
      <c r="E766" s="83" t="s">
        <v>2675</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1.5</v>
      </c>
      <c r="T766" s="168">
        <f>INVENTARIO[[#This Row],[Costo Unitario (USD)]]+INVENTARIO[[#This Row],[Costo Envío (USD)]]</f>
        <v>16.5</v>
      </c>
      <c r="U766" s="168">
        <f>INVENTARIO[[#This Row],[Costo total]]*1.5</f>
        <v>24.75</v>
      </c>
      <c r="V766" s="43">
        <v>30</v>
      </c>
      <c r="W766" s="43">
        <f>INVENTARIO[[#This Row],[Precio Final]]-INVENTARIO[[#This Row],[Costo total]]</f>
        <v>13.5</v>
      </c>
      <c r="X766" s="172">
        <f>INVENTARIO[[#This Row],[Ganancia Unitaria]]*INVENTARIO[[#This Row],[Salidas]]</f>
        <v>0</v>
      </c>
      <c r="Y766" s="43" t="s">
        <v>2108</v>
      </c>
      <c r="Z766" s="43"/>
      <c r="AA766" s="43">
        <f>INVENTARIO[[#This Row],[Costo total]]*INVENTARIO[[#This Row],[Entradas]]</f>
        <v>16.5</v>
      </c>
      <c r="AB766" s="172">
        <f>INVENTARIO[[#This Row],[Stock Actual]]*INVENTARIO[[#This Row],[Costo total]]</f>
        <v>16.5</v>
      </c>
    </row>
    <row r="767" spans="1:28" ht="55" customHeight="1" x14ac:dyDescent="0.15">
      <c r="A767" s="42" t="s">
        <v>2143</v>
      </c>
      <c r="B767" s="173"/>
      <c r="C767" s="174" t="s">
        <v>12</v>
      </c>
      <c r="D767" s="78" t="s">
        <v>2330</v>
      </c>
      <c r="E767" s="78" t="s">
        <v>2675</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1.5</v>
      </c>
      <c r="T767" s="42">
        <f>INVENTARIO[[#This Row],[Costo Unitario (USD)]]+INVENTARIO[[#This Row],[Costo Envío (USD)]]</f>
        <v>16.5</v>
      </c>
      <c r="U767" s="42">
        <f>INVENTARIO[[#This Row],[Costo total]]*1.5</f>
        <v>24.75</v>
      </c>
      <c r="V767" s="42">
        <v>30</v>
      </c>
      <c r="W767" s="42">
        <f>INVENTARIO[[#This Row],[Precio Final]]-INVENTARIO[[#This Row],[Costo total]]</f>
        <v>13.5</v>
      </c>
      <c r="X767" s="176">
        <f>INVENTARIO[[#This Row],[Ganancia Unitaria]]*INVENTARIO[[#This Row],[Salidas]]</f>
        <v>0</v>
      </c>
      <c r="Y767" s="42" t="s">
        <v>2108</v>
      </c>
      <c r="Z767" s="20"/>
      <c r="AA767" s="20">
        <f>INVENTARIO[[#This Row],[Costo total]]*INVENTARIO[[#This Row],[Entradas]]</f>
        <v>16.5</v>
      </c>
      <c r="AB767" s="172">
        <f>INVENTARIO[[#This Row],[Stock Actual]]*INVENTARIO[[#This Row],[Costo total]]</f>
        <v>16.5</v>
      </c>
    </row>
    <row r="768" spans="1:28" ht="55" customHeight="1" x14ac:dyDescent="0.15">
      <c r="A768" s="43" t="s">
        <v>2144</v>
      </c>
      <c r="B768" s="169"/>
      <c r="C768" s="170" t="s">
        <v>12</v>
      </c>
      <c r="D768" s="83" t="s">
        <v>2330</v>
      </c>
      <c r="E768" s="83" t="s">
        <v>2145</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1.5</v>
      </c>
      <c r="T768" s="168">
        <f>INVENTARIO[[#This Row],[Costo Unitario (USD)]]+INVENTARIO[[#This Row],[Costo Envío (USD)]]</f>
        <v>16.5</v>
      </c>
      <c r="U768" s="168">
        <f>INVENTARIO[[#This Row],[Costo total]]*1.5</f>
        <v>24.75</v>
      </c>
      <c r="V768" s="43">
        <v>30</v>
      </c>
      <c r="W768" s="43">
        <f>INVENTARIO[[#This Row],[Precio Final]]-INVENTARIO[[#This Row],[Costo total]]</f>
        <v>13.5</v>
      </c>
      <c r="X768" s="172">
        <f>INVENTARIO[[#This Row],[Ganancia Unitaria]]*INVENTARIO[[#This Row],[Salidas]]</f>
        <v>13.5</v>
      </c>
      <c r="Y768" s="43" t="s">
        <v>2108</v>
      </c>
      <c r="Z768" s="43"/>
      <c r="AA768" s="43">
        <f>INVENTARIO[[#This Row],[Costo total]]*INVENTARIO[[#This Row],[Entradas]]</f>
        <v>16.5</v>
      </c>
      <c r="AB768" s="172">
        <f>INVENTARIO[[#This Row],[Stock Actual]]*INVENTARIO[[#This Row],[Costo total]]</f>
        <v>0</v>
      </c>
    </row>
    <row r="769" spans="1:28" ht="55" customHeight="1" x14ac:dyDescent="0.15">
      <c r="A769" s="42" t="s">
        <v>2146</v>
      </c>
      <c r="B769" s="173"/>
      <c r="C769" s="174" t="s">
        <v>12</v>
      </c>
      <c r="D769" s="78" t="s">
        <v>52</v>
      </c>
      <c r="E769" s="78" t="s">
        <v>2553</v>
      </c>
      <c r="F769" s="78" t="s">
        <v>695</v>
      </c>
      <c r="G769" s="78" t="s">
        <v>164</v>
      </c>
      <c r="H769" s="175">
        <f>INVENTARIO[[#This Row],[Precio Final]]</f>
        <v>19</v>
      </c>
      <c r="I769" s="78">
        <v>0</v>
      </c>
      <c r="J769" s="78">
        <v>1</v>
      </c>
      <c r="K769" s="110">
        <f>SUMIFS(VENTAS[Cantidad],VENTAS[Código del producto Vendido],INVENTARIO[[#This Row],[Code]])</f>
        <v>0</v>
      </c>
      <c r="L769" s="120">
        <f>INVENTARIO[[#This Row],[Entradas]]-INVENTARIO[[#This Row],[Salidas]]</f>
        <v>1</v>
      </c>
      <c r="M769" s="175">
        <f>INVENTARIO[[#This Row],[Precio Final]]*10%</f>
        <v>1.9000000000000001</v>
      </c>
      <c r="N769" s="42">
        <v>0</v>
      </c>
      <c r="O769" s="42">
        <v>0</v>
      </c>
      <c r="P769" s="42">
        <v>13.2</v>
      </c>
      <c r="Q769" s="110"/>
      <c r="R769" s="42"/>
      <c r="S769" s="178">
        <v>1.5</v>
      </c>
      <c r="T769" s="42">
        <f>INVENTARIO[[#This Row],[Costo Unitario (USD)]]+INVENTARIO[[#This Row],[Costo Envío (USD)]]</f>
        <v>14.7</v>
      </c>
      <c r="U769" s="42">
        <f>INVENTARIO[[#This Row],[Costo total]]*1.5</f>
        <v>22.049999999999997</v>
      </c>
      <c r="V769" s="42">
        <v>19</v>
      </c>
      <c r="W769" s="42">
        <f>INVENTARIO[[#This Row],[Precio Final]]-INVENTARIO[[#This Row],[Costo total]]</f>
        <v>4.3000000000000007</v>
      </c>
      <c r="X769" s="176">
        <f>INVENTARIO[[#This Row],[Ganancia Unitaria]]*INVENTARIO[[#This Row],[Salidas]]</f>
        <v>0</v>
      </c>
      <c r="Y769" s="42" t="s">
        <v>2108</v>
      </c>
      <c r="Z769" s="20"/>
      <c r="AA769" s="20">
        <f>INVENTARIO[[#This Row],[Costo total]]*INVENTARIO[[#This Row],[Entradas]]</f>
        <v>14.7</v>
      </c>
      <c r="AB769" s="172">
        <f>INVENTARIO[[#This Row],[Stock Actual]]*INVENTARIO[[#This Row],[Costo total]]</f>
        <v>14.7</v>
      </c>
    </row>
    <row r="770" spans="1:28" ht="55" customHeight="1" x14ac:dyDescent="0.15">
      <c r="A770" s="42" t="s">
        <v>2148</v>
      </c>
      <c r="B770" s="173"/>
      <c r="C770" s="174" t="s">
        <v>12</v>
      </c>
      <c r="D770" s="78" t="s">
        <v>2330</v>
      </c>
      <c r="E770" s="78" t="s">
        <v>2110</v>
      </c>
      <c r="F770" s="78" t="s">
        <v>695</v>
      </c>
      <c r="G770" s="78" t="s">
        <v>164</v>
      </c>
      <c r="H770" s="175">
        <f>INVENTARIO[[#This Row],[Precio Final]]</f>
        <v>12</v>
      </c>
      <c r="I770" s="78">
        <v>0</v>
      </c>
      <c r="J770" s="78">
        <v>0</v>
      </c>
      <c r="K770" s="110">
        <f>SUMIFS(VENTAS[Cantidad],VENTAS[Código del producto Vendido],INVENTARIO[[#This Row],[Code]])</f>
        <v>0</v>
      </c>
      <c r="L770" s="120">
        <f>INVENTARIO[[#This Row],[Entradas]]-INVENTARIO[[#This Row],[Salidas]]</f>
        <v>0</v>
      </c>
      <c r="M770" s="175">
        <f>INVENTARIO[[#This Row],[Precio Final]]*10%</f>
        <v>1.2000000000000002</v>
      </c>
      <c r="N770" s="42">
        <v>0</v>
      </c>
      <c r="O770" s="42">
        <v>0</v>
      </c>
      <c r="P770" s="42">
        <v>6</v>
      </c>
      <c r="Q770" s="110"/>
      <c r="R770" s="42"/>
      <c r="S770" s="178">
        <v>1.5</v>
      </c>
      <c r="T770" s="42">
        <f>INVENTARIO[[#This Row],[Costo Unitario (USD)]]+INVENTARIO[[#This Row],[Costo Envío (USD)]]</f>
        <v>7.5</v>
      </c>
      <c r="U770" s="42">
        <f>INVENTARIO[[#This Row],[Costo total]]*1.5</f>
        <v>11.25</v>
      </c>
      <c r="V770" s="42">
        <v>12</v>
      </c>
      <c r="W770" s="42">
        <f>INVENTARIO[[#This Row],[Precio Final]]-INVENTARIO[[#This Row],[Costo total]]</f>
        <v>4.5</v>
      </c>
      <c r="X770" s="176">
        <f>INVENTARIO[[#This Row],[Ganancia Unitaria]]*INVENTARIO[[#This Row],[Salidas]]</f>
        <v>0</v>
      </c>
      <c r="Y770" s="42" t="s">
        <v>2108</v>
      </c>
      <c r="Z770" s="20"/>
      <c r="AA770" s="20">
        <f>INVENTARIO[[#This Row],[Costo total]]*INVENTARIO[[#This Row],[Entradas]]</f>
        <v>0</v>
      </c>
      <c r="AB770" s="172">
        <f>INVENTARIO[[#This Row],[Stock Actual]]*INVENTARIO[[#This Row],[Costo total]]</f>
        <v>0</v>
      </c>
    </row>
    <row r="771" spans="1:28" ht="55" customHeight="1" x14ac:dyDescent="0.15">
      <c r="A771" s="43" t="s">
        <v>2149</v>
      </c>
      <c r="B771" s="169"/>
      <c r="C771" s="170" t="s">
        <v>12</v>
      </c>
      <c r="D771" s="83" t="s">
        <v>52</v>
      </c>
      <c r="E771" s="83" t="s">
        <v>2341</v>
      </c>
      <c r="F771" s="83" t="s">
        <v>2375</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7">
        <v>1.5</v>
      </c>
      <c r="T771" s="168">
        <f>INVENTARIO[[#This Row],[Costo Unitario (USD)]]+INVENTARIO[[#This Row],[Costo Envío (USD)]]</f>
        <v>7.5</v>
      </c>
      <c r="U771" s="168">
        <f>INVENTARIO[[#This Row],[Costo total]]*1.5</f>
        <v>11.25</v>
      </c>
      <c r="V771" s="43">
        <v>12</v>
      </c>
      <c r="W771" s="43">
        <f>INVENTARIO[[#This Row],[Precio Final]]-INVENTARIO[[#This Row],[Costo total]]</f>
        <v>4.5</v>
      </c>
      <c r="X771" s="172">
        <f>INVENTARIO[[#This Row],[Ganancia Unitaria]]*INVENTARIO[[#This Row],[Salidas]]</f>
        <v>4.5</v>
      </c>
      <c r="Y771" s="43" t="s">
        <v>2108</v>
      </c>
      <c r="Z771" s="43"/>
      <c r="AA771" s="43">
        <f>INVENTARIO[[#This Row],[Costo total]]*INVENTARIO[[#This Row],[Entradas]]</f>
        <v>15</v>
      </c>
      <c r="AB771" s="172">
        <f>INVENTARIO[[#This Row],[Stock Actual]]*INVENTARIO[[#This Row],[Costo total]]</f>
        <v>7.5</v>
      </c>
    </row>
    <row r="772" spans="1:28" ht="55" customHeight="1" x14ac:dyDescent="0.15">
      <c r="A772" s="42" t="s">
        <v>2150</v>
      </c>
      <c r="B772" s="173"/>
      <c r="C772" s="174" t="s">
        <v>12</v>
      </c>
      <c r="D772" s="78" t="s">
        <v>52</v>
      </c>
      <c r="E772" s="78" t="s">
        <v>2342</v>
      </c>
      <c r="F772" s="78" t="s">
        <v>692</v>
      </c>
      <c r="G772" s="78" t="s">
        <v>164</v>
      </c>
      <c r="H772" s="175">
        <f>INVENTARIO[[#This Row],[Precio Final]]</f>
        <v>25</v>
      </c>
      <c r="I772" s="78">
        <v>0</v>
      </c>
      <c r="J772" s="78">
        <v>2</v>
      </c>
      <c r="K772" s="110">
        <f>SUMIFS(VENTAS[Cantidad],VENTAS[Código del producto Vendido],INVENTARIO[[#This Row],[Code]])</f>
        <v>2</v>
      </c>
      <c r="L772" s="120">
        <f>INVENTARIO[[#This Row],[Entradas]]-INVENTARIO[[#This Row],[Salidas]]</f>
        <v>0</v>
      </c>
      <c r="M772" s="175">
        <f>INVENTARIO[[#This Row],[Precio Final]]*10%</f>
        <v>2.5</v>
      </c>
      <c r="N772" s="42">
        <v>0</v>
      </c>
      <c r="O772" s="42">
        <v>0</v>
      </c>
      <c r="P772" s="42">
        <v>12</v>
      </c>
      <c r="Q772" s="110"/>
      <c r="R772" s="42"/>
      <c r="S772" s="177">
        <v>1.5</v>
      </c>
      <c r="T772" s="42">
        <f>INVENTARIO[[#This Row],[Costo Unitario (USD)]]+INVENTARIO[[#This Row],[Costo Envío (USD)]]</f>
        <v>13.5</v>
      </c>
      <c r="U772" s="42">
        <f>INVENTARIO[[#This Row],[Costo total]]*1.5</f>
        <v>20.25</v>
      </c>
      <c r="V772" s="42">
        <v>25</v>
      </c>
      <c r="W772" s="42">
        <f>INVENTARIO[[#This Row],[Precio Final]]-INVENTARIO[[#This Row],[Costo total]]</f>
        <v>11.5</v>
      </c>
      <c r="X772" s="176">
        <f>INVENTARIO[[#This Row],[Ganancia Unitaria]]*INVENTARIO[[#This Row],[Salidas]]</f>
        <v>23</v>
      </c>
      <c r="Y772" s="42" t="s">
        <v>2108</v>
      </c>
      <c r="Z772" s="20"/>
      <c r="AA772" s="20">
        <f>INVENTARIO[[#This Row],[Costo total]]*INVENTARIO[[#This Row],[Entradas]]</f>
        <v>27</v>
      </c>
      <c r="AB772" s="172">
        <f>INVENTARIO[[#This Row],[Stock Actual]]*INVENTARIO[[#This Row],[Costo total]]</f>
        <v>0</v>
      </c>
    </row>
    <row r="773" spans="1:28" ht="55" customHeight="1" x14ac:dyDescent="0.15">
      <c r="A773" s="43" t="s">
        <v>2151</v>
      </c>
      <c r="B773" s="169"/>
      <c r="C773" s="170" t="s">
        <v>12</v>
      </c>
      <c r="D773" s="83" t="s">
        <v>52</v>
      </c>
      <c r="E773" s="83" t="s">
        <v>2342</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7">
        <v>1.5</v>
      </c>
      <c r="T773" s="168">
        <f>INVENTARIO[[#This Row],[Costo Unitario (USD)]]+INVENTARIO[[#This Row],[Costo Envío (USD)]]</f>
        <v>13.5</v>
      </c>
      <c r="U773" s="168">
        <f>INVENTARIO[[#This Row],[Costo total]]*1.5</f>
        <v>20.25</v>
      </c>
      <c r="V773" s="43">
        <v>25</v>
      </c>
      <c r="W773" s="43">
        <f>INVENTARIO[[#This Row],[Precio Final]]-INVENTARIO[[#This Row],[Costo total]]</f>
        <v>11.5</v>
      </c>
      <c r="X773" s="172">
        <f>INVENTARIO[[#This Row],[Ganancia Unitaria]]*INVENTARIO[[#This Row],[Salidas]]</f>
        <v>11.5</v>
      </c>
      <c r="Y773" s="43" t="s">
        <v>2108</v>
      </c>
      <c r="Z773" s="43"/>
      <c r="AA773" s="43">
        <f>INVENTARIO[[#This Row],[Costo total]]*INVENTARIO[[#This Row],[Entradas]]</f>
        <v>13.5</v>
      </c>
      <c r="AB773" s="172">
        <f>INVENTARIO[[#This Row],[Stock Actual]]*INVENTARIO[[#This Row],[Costo total]]</f>
        <v>0</v>
      </c>
    </row>
    <row r="774" spans="1:28" ht="55" customHeight="1" x14ac:dyDescent="0.15">
      <c r="A774" s="42" t="s">
        <v>2152</v>
      </c>
      <c r="B774" s="173"/>
      <c r="C774" s="174" t="s">
        <v>12</v>
      </c>
      <c r="D774" s="78" t="s">
        <v>2330</v>
      </c>
      <c r="E774" s="78" t="s">
        <v>2153</v>
      </c>
      <c r="F774" s="78" t="s">
        <v>692</v>
      </c>
      <c r="G774" s="78" t="s">
        <v>164</v>
      </c>
      <c r="H774" s="175">
        <f>INVENTARIO[[#This Row],[Precio Final]]</f>
        <v>35</v>
      </c>
      <c r="I774" s="78">
        <v>0</v>
      </c>
      <c r="J774" s="78">
        <v>1</v>
      </c>
      <c r="K774" s="110">
        <f>SUMIFS(VENTAS[Cantidad],VENTAS[Código del producto Vendido],INVENTARIO[[#This Row],[Code]])</f>
        <v>1</v>
      </c>
      <c r="L774" s="120">
        <f>INVENTARIO[[#This Row],[Entradas]]-INVENTARIO[[#This Row],[Salidas]]</f>
        <v>0</v>
      </c>
      <c r="M774" s="175">
        <f>INVENTARIO[[#This Row],[Precio Final]]*10%</f>
        <v>3.5</v>
      </c>
      <c r="N774" s="42">
        <v>0</v>
      </c>
      <c r="O774" s="42">
        <v>0</v>
      </c>
      <c r="P774" s="42">
        <v>17</v>
      </c>
      <c r="Q774" s="110"/>
      <c r="R774" s="42"/>
      <c r="S774" s="177">
        <v>1.5</v>
      </c>
      <c r="T774" s="42">
        <f>INVENTARIO[[#This Row],[Costo Unitario (USD)]]+INVENTARIO[[#This Row],[Costo Envío (USD)]]</f>
        <v>18.5</v>
      </c>
      <c r="U774" s="42">
        <f>INVENTARIO[[#This Row],[Costo total]]*1.5</f>
        <v>27.75</v>
      </c>
      <c r="V774" s="42">
        <v>35</v>
      </c>
      <c r="W774" s="42">
        <f>INVENTARIO[[#This Row],[Precio Final]]-INVENTARIO[[#This Row],[Costo total]]</f>
        <v>16.5</v>
      </c>
      <c r="X774" s="176">
        <f>INVENTARIO[[#This Row],[Ganancia Unitaria]]*INVENTARIO[[#This Row],[Salidas]]</f>
        <v>16.5</v>
      </c>
      <c r="Y774" s="42" t="s">
        <v>2108</v>
      </c>
      <c r="Z774" s="20"/>
      <c r="AA774" s="20">
        <f>INVENTARIO[[#This Row],[Costo total]]*INVENTARIO[[#This Row],[Entradas]]</f>
        <v>18.5</v>
      </c>
      <c r="AB774" s="172">
        <f>INVENTARIO[[#This Row],[Stock Actual]]*INVENTARIO[[#This Row],[Costo total]]</f>
        <v>0</v>
      </c>
    </row>
    <row r="775" spans="1:28" ht="55" customHeight="1" x14ac:dyDescent="0.15">
      <c r="A775" s="43" t="s">
        <v>2154</v>
      </c>
      <c r="B775" s="169"/>
      <c r="C775" s="170" t="s">
        <v>12</v>
      </c>
      <c r="D775" s="83" t="s">
        <v>2330</v>
      </c>
      <c r="E775" s="83" t="s">
        <v>2128</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7">
        <v>1.5</v>
      </c>
      <c r="T775" s="168">
        <f>INVENTARIO[[#This Row],[Costo Unitario (USD)]]+INVENTARIO[[#This Row],[Costo Envío (USD)]]</f>
        <v>23</v>
      </c>
      <c r="U775" s="168">
        <f>INVENTARIO[[#This Row],[Costo total]]*1.5</f>
        <v>34.5</v>
      </c>
      <c r="V775" s="43">
        <v>35</v>
      </c>
      <c r="W775" s="43">
        <f>INVENTARIO[[#This Row],[Precio Final]]-INVENTARIO[[#This Row],[Costo total]]</f>
        <v>12</v>
      </c>
      <c r="X775" s="172">
        <f>INVENTARIO[[#This Row],[Ganancia Unitaria]]*INVENTARIO[[#This Row],[Salidas]]</f>
        <v>12</v>
      </c>
      <c r="Y775" s="43" t="s">
        <v>2108</v>
      </c>
      <c r="Z775" s="43"/>
      <c r="AA775" s="43">
        <f>INVENTARIO[[#This Row],[Costo total]]*INVENTARIO[[#This Row],[Entradas]]</f>
        <v>23</v>
      </c>
      <c r="AB775" s="172">
        <f>INVENTARIO[[#This Row],[Stock Actual]]*INVENTARIO[[#This Row],[Costo total]]</f>
        <v>0</v>
      </c>
    </row>
    <row r="776" spans="1:28" ht="55" customHeight="1" x14ac:dyDescent="0.15">
      <c r="A776" s="42" t="s">
        <v>2155</v>
      </c>
      <c r="B776" s="173"/>
      <c r="C776" s="174" t="s">
        <v>12</v>
      </c>
      <c r="D776" s="78" t="s">
        <v>215</v>
      </c>
      <c r="E776" s="78" t="s">
        <v>2575</v>
      </c>
      <c r="F776" s="78" t="s">
        <v>2328</v>
      </c>
      <c r="G776" s="78" t="s">
        <v>164</v>
      </c>
      <c r="H776" s="175">
        <f>INVENTARIO[[#This Row],[Precio Final]]</f>
        <v>45</v>
      </c>
      <c r="I776" s="78">
        <v>0</v>
      </c>
      <c r="J776" s="78">
        <v>1</v>
      </c>
      <c r="K776" s="110">
        <f>SUMIFS(VENTAS[Cantidad],VENTAS[Código del producto Vendido],INVENTARIO[[#This Row],[Code]])</f>
        <v>0</v>
      </c>
      <c r="L776" s="120">
        <f>INVENTARIO[[#This Row],[Entradas]]-INVENTARIO[[#This Row],[Salidas]]</f>
        <v>1</v>
      </c>
      <c r="M776" s="175">
        <f>INVENTARIO[[#This Row],[Precio Final]]*10%</f>
        <v>4.5</v>
      </c>
      <c r="N776" s="42">
        <v>0</v>
      </c>
      <c r="O776" s="42">
        <v>0</v>
      </c>
      <c r="P776" s="42">
        <v>26</v>
      </c>
      <c r="Q776" s="110"/>
      <c r="R776" s="42"/>
      <c r="S776" s="178">
        <v>5</v>
      </c>
      <c r="T776" s="42">
        <f>INVENTARIO[[#This Row],[Costo Unitario (USD)]]+INVENTARIO[[#This Row],[Costo Envío (USD)]]</f>
        <v>31</v>
      </c>
      <c r="U776" s="42">
        <f>INVENTARIO[[#This Row],[Costo total]]*1.5</f>
        <v>46.5</v>
      </c>
      <c r="V776" s="42">
        <v>45</v>
      </c>
      <c r="W776" s="42">
        <f>INVENTARIO[[#This Row],[Precio Final]]-INVENTARIO[[#This Row],[Costo total]]</f>
        <v>14</v>
      </c>
      <c r="X776" s="176">
        <f>INVENTARIO[[#This Row],[Ganancia Unitaria]]*INVENTARIO[[#This Row],[Salidas]]</f>
        <v>0</v>
      </c>
      <c r="Y776" s="42" t="s">
        <v>2108</v>
      </c>
      <c r="Z776" s="20"/>
      <c r="AA776" s="20">
        <f>INVENTARIO[[#This Row],[Costo total]]*INVENTARIO[[#This Row],[Entradas]]</f>
        <v>31</v>
      </c>
      <c r="AB776" s="172">
        <f>INVENTARIO[[#This Row],[Stock Actual]]*INVENTARIO[[#This Row],[Costo total]]</f>
        <v>31</v>
      </c>
    </row>
    <row r="777" spans="1:28" ht="55" customHeight="1" x14ac:dyDescent="0.15">
      <c r="A777" s="43" t="s">
        <v>2156</v>
      </c>
      <c r="B777" s="169"/>
      <c r="C777" s="170" t="s">
        <v>12</v>
      </c>
      <c r="D777" s="83" t="s">
        <v>50</v>
      </c>
      <c r="E777" s="83" t="s">
        <v>2112</v>
      </c>
      <c r="F777" s="83" t="s">
        <v>697</v>
      </c>
      <c r="G777" s="83" t="s">
        <v>164</v>
      </c>
      <c r="H777" s="171">
        <f>INVENTARIO[[#This Row],[Precio Final]]</f>
        <v>25</v>
      </c>
      <c r="I777" s="83">
        <v>0</v>
      </c>
      <c r="J777" s="83">
        <v>1</v>
      </c>
      <c r="K777" s="112">
        <v>1</v>
      </c>
      <c r="L777" s="121">
        <f>INVENTARIO[[#This Row],[Entradas]]-INVENTARIO[[#This Row],[Salidas]]</f>
        <v>0</v>
      </c>
      <c r="M777" s="171">
        <f>INVENTARIO[[#This Row],[Precio Final]]*10%</f>
        <v>2.5</v>
      </c>
      <c r="N777" s="43">
        <v>0</v>
      </c>
      <c r="O777" s="43">
        <v>0</v>
      </c>
      <c r="P777" s="43">
        <v>17</v>
      </c>
      <c r="Q777" s="112"/>
      <c r="R777" s="43"/>
      <c r="S777" s="177">
        <v>1.5</v>
      </c>
      <c r="T777" s="168">
        <f>INVENTARIO[[#This Row],[Costo Unitario (USD)]]+INVENTARIO[[#This Row],[Costo Envío (USD)]]</f>
        <v>18.5</v>
      </c>
      <c r="U777" s="168">
        <f>INVENTARIO[[#This Row],[Costo total]]*1.5</f>
        <v>27.75</v>
      </c>
      <c r="V777" s="43">
        <v>25</v>
      </c>
      <c r="W777" s="43">
        <f>INVENTARIO[[#This Row],[Precio Final]]-INVENTARIO[[#This Row],[Costo total]]</f>
        <v>6.5</v>
      </c>
      <c r="X777" s="172">
        <f>INVENTARIO[[#This Row],[Ganancia Unitaria]]*INVENTARIO[[#This Row],[Salidas]]</f>
        <v>6.5</v>
      </c>
      <c r="Y777" s="43" t="s">
        <v>2108</v>
      </c>
      <c r="Z777" s="43"/>
      <c r="AA777" s="43">
        <f>INVENTARIO[[#This Row],[Costo total]]*INVENTARIO[[#This Row],[Entradas]]</f>
        <v>18.5</v>
      </c>
      <c r="AB777" s="172">
        <f>INVENTARIO[[#This Row],[Stock Actual]]*INVENTARIO[[#This Row],[Costo total]]</f>
        <v>0</v>
      </c>
    </row>
    <row r="778" spans="1:28" ht="55" customHeight="1" x14ac:dyDescent="0.15">
      <c r="A778" s="42" t="s">
        <v>2157</v>
      </c>
      <c r="B778" s="173"/>
      <c r="C778" s="174" t="s">
        <v>12</v>
      </c>
      <c r="D778" s="78" t="s">
        <v>52</v>
      </c>
      <c r="E778" s="78" t="s">
        <v>2147</v>
      </c>
      <c r="F778" s="78" t="s">
        <v>692</v>
      </c>
      <c r="G778" s="78" t="s">
        <v>164</v>
      </c>
      <c r="H778" s="175">
        <f>INVENTARIO[[#This Row],[Precio Final]]</f>
        <v>22</v>
      </c>
      <c r="I778" s="78">
        <v>0</v>
      </c>
      <c r="J778" s="78">
        <v>2</v>
      </c>
      <c r="K778" s="110">
        <f>SUMIFS(VENTAS[Cantidad],VENTAS[Código del producto Vendido],INVENTARIO[[#This Row],[Code]])</f>
        <v>2</v>
      </c>
      <c r="L778" s="120">
        <f>INVENTARIO[[#This Row],[Entradas]]-INVENTARIO[[#This Row],[Salidas]]</f>
        <v>0</v>
      </c>
      <c r="M778" s="175">
        <f>INVENTARIO[[#This Row],[Precio Final]]*10%</f>
        <v>2.2000000000000002</v>
      </c>
      <c r="N778" s="42">
        <v>0</v>
      </c>
      <c r="O778" s="42">
        <v>0</v>
      </c>
      <c r="P778" s="42">
        <v>13.2</v>
      </c>
      <c r="Q778" s="110"/>
      <c r="R778" s="42"/>
      <c r="S778" s="177">
        <v>1.5</v>
      </c>
      <c r="T778" s="42">
        <f>INVENTARIO[[#This Row],[Costo Unitario (USD)]]+INVENTARIO[[#This Row],[Costo Envío (USD)]]</f>
        <v>14.7</v>
      </c>
      <c r="U778" s="42">
        <f>INVENTARIO[[#This Row],[Costo total]]*1.5</f>
        <v>22.049999999999997</v>
      </c>
      <c r="V778" s="42">
        <v>22</v>
      </c>
      <c r="W778" s="42">
        <f>INVENTARIO[[#This Row],[Precio Final]]-INVENTARIO[[#This Row],[Costo total]]</f>
        <v>7.3000000000000007</v>
      </c>
      <c r="X778" s="176">
        <f>INVENTARIO[[#This Row],[Ganancia Unitaria]]*INVENTARIO[[#This Row],[Salidas]]</f>
        <v>14.600000000000001</v>
      </c>
      <c r="Y778" s="42" t="s">
        <v>2108</v>
      </c>
      <c r="Z778" s="20"/>
      <c r="AA778" s="20">
        <f>INVENTARIO[[#This Row],[Costo total]]*INVENTARIO[[#This Row],[Entradas]]</f>
        <v>29.4</v>
      </c>
      <c r="AB778" s="172">
        <f>INVENTARIO[[#This Row],[Stock Actual]]*INVENTARIO[[#This Row],[Costo total]]</f>
        <v>0</v>
      </c>
    </row>
    <row r="779" spans="1:28" ht="55" customHeight="1" x14ac:dyDescent="0.15">
      <c r="A779" s="43" t="s">
        <v>2158</v>
      </c>
      <c r="B779" s="169"/>
      <c r="C779" s="170" t="s">
        <v>12</v>
      </c>
      <c r="D779" s="83" t="s">
        <v>2330</v>
      </c>
      <c r="E779" s="83" t="s">
        <v>2120</v>
      </c>
      <c r="F779" s="83" t="s">
        <v>1342</v>
      </c>
      <c r="G779" s="83" t="s">
        <v>164</v>
      </c>
      <c r="H779" s="171">
        <f>INVENTARIO[[#This Row],[Precio Final]]</f>
        <v>35</v>
      </c>
      <c r="I779" s="83">
        <v>0</v>
      </c>
      <c r="J779" s="83">
        <v>1</v>
      </c>
      <c r="K779" s="112">
        <f>SUMIFS(VENTAS[Cantidad],VENTAS[Código del producto Vendido],INVENTARIO[[#This Row],[Code]])</f>
        <v>1</v>
      </c>
      <c r="L779" s="121">
        <f>INVENTARIO[[#This Row],[Entradas]]-INVENTARIO[[#This Row],[Salidas]]</f>
        <v>0</v>
      </c>
      <c r="M779" s="171">
        <f>INVENTARIO[[#This Row],[Precio Final]]*10%</f>
        <v>3.5</v>
      </c>
      <c r="N779" s="43">
        <v>0</v>
      </c>
      <c r="O779" s="43">
        <v>0</v>
      </c>
      <c r="P779" s="43">
        <v>18.5</v>
      </c>
      <c r="Q779" s="112"/>
      <c r="R779" s="43"/>
      <c r="S779" s="177">
        <v>1.5</v>
      </c>
      <c r="T779" s="168">
        <f>INVENTARIO[[#This Row],[Costo Unitario (USD)]]+INVENTARIO[[#This Row],[Costo Envío (USD)]]</f>
        <v>20</v>
      </c>
      <c r="U779" s="168">
        <f>INVENTARIO[[#This Row],[Costo total]]*1.5</f>
        <v>30</v>
      </c>
      <c r="V779" s="43">
        <v>35</v>
      </c>
      <c r="W779" s="43">
        <f>INVENTARIO[[#This Row],[Precio Final]]-INVENTARIO[[#This Row],[Costo total]]</f>
        <v>15</v>
      </c>
      <c r="X779" s="172">
        <f>INVENTARIO[[#This Row],[Ganancia Unitaria]]*INVENTARIO[[#This Row],[Salidas]]</f>
        <v>15</v>
      </c>
      <c r="Y779" s="43" t="s">
        <v>2108</v>
      </c>
      <c r="Z779" s="43"/>
      <c r="AA779" s="43">
        <f>INVENTARIO[[#This Row],[Costo total]]*INVENTARIO[[#This Row],[Entradas]]</f>
        <v>20</v>
      </c>
      <c r="AB779" s="172">
        <f>INVENTARIO[[#This Row],[Stock Actual]]*INVENTARIO[[#This Row],[Costo total]]</f>
        <v>0</v>
      </c>
    </row>
    <row r="780" spans="1:28" ht="55" customHeight="1" x14ac:dyDescent="0.15">
      <c r="A780" s="42" t="s">
        <v>2159</v>
      </c>
      <c r="B780" s="173"/>
      <c r="C780" s="174" t="s">
        <v>12</v>
      </c>
      <c r="D780" s="78" t="s">
        <v>2330</v>
      </c>
      <c r="E780" s="78" t="s">
        <v>2122</v>
      </c>
      <c r="F780" s="78" t="s">
        <v>692</v>
      </c>
      <c r="G780" s="78" t="s">
        <v>164</v>
      </c>
      <c r="H780" s="175">
        <f>INVENTARIO[[#This Row],[Precio Final]]</f>
        <v>30</v>
      </c>
      <c r="I780" s="78">
        <v>0</v>
      </c>
      <c r="J780" s="78">
        <v>0</v>
      </c>
      <c r="K780" s="110">
        <f>SUMIFS(VENTAS[Cantidad],VENTAS[Código del producto Vendido],INVENTARIO[[#This Row],[Code]])</f>
        <v>0</v>
      </c>
      <c r="L780" s="120">
        <f>INVENTARIO[[#This Row],[Entradas]]-INVENTARIO[[#This Row],[Salidas]]</f>
        <v>0</v>
      </c>
      <c r="M780" s="175">
        <f>INVENTARIO[[#This Row],[Precio Final]]*10%</f>
        <v>3</v>
      </c>
      <c r="N780" s="42">
        <v>0</v>
      </c>
      <c r="O780" s="42">
        <v>0</v>
      </c>
      <c r="P780" s="42">
        <v>15.6</v>
      </c>
      <c r="Q780" s="110"/>
      <c r="R780" s="42"/>
      <c r="S780" s="177">
        <v>1.5</v>
      </c>
      <c r="T780" s="42">
        <f>INVENTARIO[[#This Row],[Costo Unitario (USD)]]+INVENTARIO[[#This Row],[Costo Envío (USD)]]</f>
        <v>17.100000000000001</v>
      </c>
      <c r="U780" s="42">
        <f>INVENTARIO[[#This Row],[Costo total]]*1.5</f>
        <v>25.650000000000002</v>
      </c>
      <c r="V780" s="42">
        <v>30</v>
      </c>
      <c r="W780" s="42">
        <f>INVENTARIO[[#This Row],[Precio Final]]-INVENTARIO[[#This Row],[Costo total]]</f>
        <v>12.899999999999999</v>
      </c>
      <c r="X780" s="176">
        <f>INVENTARIO[[#This Row],[Ganancia Unitaria]]*INVENTARIO[[#This Row],[Salidas]]</f>
        <v>0</v>
      </c>
      <c r="Y780" s="42" t="s">
        <v>2108</v>
      </c>
      <c r="Z780" s="20"/>
      <c r="AA780" s="20">
        <f>INVENTARIO[[#This Row],[Costo total]]*INVENTARIO[[#This Row],[Entradas]]</f>
        <v>0</v>
      </c>
      <c r="AB780" s="172">
        <f>INVENTARIO[[#This Row],[Stock Actual]]*INVENTARIO[[#This Row],[Costo total]]</f>
        <v>0</v>
      </c>
    </row>
    <row r="781" spans="1:28" ht="55" customHeight="1" x14ac:dyDescent="0.15">
      <c r="A781" s="43" t="s">
        <v>2160</v>
      </c>
      <c r="B781" s="169"/>
      <c r="C781" s="170" t="s">
        <v>12</v>
      </c>
      <c r="D781" s="83" t="s">
        <v>192</v>
      </c>
      <c r="E781" s="83" t="s">
        <v>2674</v>
      </c>
      <c r="F781" s="83" t="s">
        <v>2654</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7">
        <v>1.5</v>
      </c>
      <c r="T781" s="168">
        <f>INVENTARIO[[#This Row],[Costo Unitario (USD)]]+INVENTARIO[[#This Row],[Costo Envío (USD)]]</f>
        <v>14.5</v>
      </c>
      <c r="U781" s="168">
        <f>INVENTARIO[[#This Row],[Costo total]]*1.5</f>
        <v>21.75</v>
      </c>
      <c r="V781" s="43">
        <v>22</v>
      </c>
      <c r="W781" s="43">
        <f>INVENTARIO[[#This Row],[Precio Final]]-INVENTARIO[[#This Row],[Costo total]]</f>
        <v>7.5</v>
      </c>
      <c r="X781" s="172">
        <f>INVENTARIO[[#This Row],[Ganancia Unitaria]]*INVENTARIO[[#This Row],[Salidas]]</f>
        <v>0</v>
      </c>
      <c r="Y781" s="43" t="s">
        <v>2108</v>
      </c>
      <c r="Z781" s="43"/>
      <c r="AA781" s="43">
        <f>INVENTARIO[[#This Row],[Costo total]]*INVENTARIO[[#This Row],[Entradas]]</f>
        <v>29</v>
      </c>
      <c r="AB781" s="172">
        <f>INVENTARIO[[#This Row],[Stock Actual]]*INVENTARIO[[#This Row],[Costo total]]</f>
        <v>29</v>
      </c>
    </row>
    <row r="782" spans="1:28" ht="55" customHeight="1" x14ac:dyDescent="0.15">
      <c r="A782" s="42" t="s">
        <v>2161</v>
      </c>
      <c r="B782" s="173"/>
      <c r="C782" s="174" t="s">
        <v>12</v>
      </c>
      <c r="D782" s="78" t="s">
        <v>52</v>
      </c>
      <c r="E782" s="78" t="s">
        <v>2553</v>
      </c>
      <c r="F782" s="78" t="s">
        <v>697</v>
      </c>
      <c r="G782" s="78" t="s">
        <v>164</v>
      </c>
      <c r="H782" s="175">
        <f>INVENTARIO[[#This Row],[Precio Final]]</f>
        <v>22</v>
      </c>
      <c r="I782" s="78">
        <v>0</v>
      </c>
      <c r="J782" s="78">
        <v>1</v>
      </c>
      <c r="K782" s="110">
        <v>0</v>
      </c>
      <c r="L782" s="120">
        <f>INVENTARIO[[#This Row],[Entradas]]-INVENTARIO[[#This Row],[Salidas]]</f>
        <v>1</v>
      </c>
      <c r="M782" s="175">
        <f>INVENTARIO[[#This Row],[Precio Final]]*10%</f>
        <v>2.2000000000000002</v>
      </c>
      <c r="N782" s="42">
        <v>0</v>
      </c>
      <c r="O782" s="42">
        <v>0</v>
      </c>
      <c r="P782" s="42">
        <v>13.2</v>
      </c>
      <c r="Q782" s="110"/>
      <c r="R782" s="42"/>
      <c r="S782" s="177">
        <v>1.5</v>
      </c>
      <c r="T782" s="42">
        <f>INVENTARIO[[#This Row],[Costo Unitario (USD)]]+INVENTARIO[[#This Row],[Costo Envío (USD)]]</f>
        <v>14.7</v>
      </c>
      <c r="U782" s="42">
        <f>INVENTARIO[[#This Row],[Costo total]]*1.5</f>
        <v>22.049999999999997</v>
      </c>
      <c r="V782" s="42">
        <v>22</v>
      </c>
      <c r="W782" s="42">
        <f>INVENTARIO[[#This Row],[Precio Final]]-INVENTARIO[[#This Row],[Costo total]]</f>
        <v>7.3000000000000007</v>
      </c>
      <c r="X782" s="176">
        <f>INVENTARIO[[#This Row],[Ganancia Unitaria]]*INVENTARIO[[#This Row],[Salidas]]</f>
        <v>0</v>
      </c>
      <c r="Y782" s="42" t="s">
        <v>2108</v>
      </c>
      <c r="Z782" s="20"/>
      <c r="AA782" s="20">
        <f>INVENTARIO[[#This Row],[Costo total]]*INVENTARIO[[#This Row],[Entradas]]</f>
        <v>14.7</v>
      </c>
      <c r="AB782" s="172">
        <f>INVENTARIO[[#This Row],[Stock Actual]]*INVENTARIO[[#This Row],[Costo total]]</f>
        <v>14.7</v>
      </c>
    </row>
    <row r="783" spans="1:28" ht="55" customHeight="1" x14ac:dyDescent="0.15">
      <c r="A783" s="43" t="s">
        <v>2162</v>
      </c>
      <c r="B783" s="169"/>
      <c r="C783" s="170" t="s">
        <v>12</v>
      </c>
      <c r="D783" s="83" t="s">
        <v>215</v>
      </c>
      <c r="E783" s="83" t="s">
        <v>2118</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7">
        <v>1.5</v>
      </c>
      <c r="T783" s="168">
        <f>INVENTARIO[[#This Row],[Costo Unitario (USD)]]+INVENTARIO[[#This Row],[Costo Envío (USD)]]</f>
        <v>26.5</v>
      </c>
      <c r="U783" s="168">
        <f>INVENTARIO[[#This Row],[Costo total]]*1.5</f>
        <v>39.75</v>
      </c>
      <c r="V783" s="43">
        <v>50</v>
      </c>
      <c r="W783" s="43">
        <f>INVENTARIO[[#This Row],[Precio Final]]-INVENTARIO[[#This Row],[Costo total]]</f>
        <v>23.5</v>
      </c>
      <c r="X783" s="172">
        <f>INVENTARIO[[#This Row],[Ganancia Unitaria]]*INVENTARIO[[#This Row],[Salidas]]</f>
        <v>0</v>
      </c>
      <c r="Y783" s="43" t="s">
        <v>2108</v>
      </c>
      <c r="Z783" s="43"/>
      <c r="AA783" s="43">
        <f>INVENTARIO[[#This Row],[Costo total]]*INVENTARIO[[#This Row],[Entradas]]</f>
        <v>0</v>
      </c>
      <c r="AB783" s="172">
        <f>INVENTARIO[[#This Row],[Stock Actual]]*INVENTARIO[[#This Row],[Costo total]]</f>
        <v>0</v>
      </c>
    </row>
    <row r="784" spans="1:28" ht="55" customHeight="1" x14ac:dyDescent="0.15">
      <c r="A784" s="43" t="s">
        <v>2163</v>
      </c>
      <c r="B784" s="169"/>
      <c r="C784" s="170" t="s">
        <v>12</v>
      </c>
      <c r="D784" s="83" t="s">
        <v>2330</v>
      </c>
      <c r="E784" s="83" t="s">
        <v>2164</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7">
        <v>1.5</v>
      </c>
      <c r="T784" s="168">
        <f>INVENTARIO[[#This Row],[Costo Unitario (USD)]]+INVENTARIO[[#This Row],[Costo Envío (USD)]]</f>
        <v>15</v>
      </c>
      <c r="U784" s="168">
        <f>INVENTARIO[[#This Row],[Costo total]]*1.5</f>
        <v>22.5</v>
      </c>
      <c r="V784" s="43">
        <v>25</v>
      </c>
      <c r="W784" s="43">
        <f>INVENTARIO[[#This Row],[Precio Final]]-INVENTARIO[[#This Row],[Costo total]]</f>
        <v>10</v>
      </c>
      <c r="X784" s="172">
        <f>INVENTARIO[[#This Row],[Ganancia Unitaria]]*INVENTARIO[[#This Row],[Salidas]]</f>
        <v>10</v>
      </c>
      <c r="Y784" s="43" t="s">
        <v>2108</v>
      </c>
      <c r="Z784" s="43"/>
      <c r="AA784" s="43">
        <f>INVENTARIO[[#This Row],[Costo total]]*INVENTARIO[[#This Row],[Entradas]]</f>
        <v>15</v>
      </c>
      <c r="AB784" s="172">
        <f>INVENTARIO[[#This Row],[Stock Actual]]*INVENTARIO[[#This Row],[Costo total]]</f>
        <v>0</v>
      </c>
    </row>
    <row r="785" spans="1:28" ht="55" customHeight="1" x14ac:dyDescent="0.15">
      <c r="A785" s="42" t="s">
        <v>2165</v>
      </c>
      <c r="B785" s="173"/>
      <c r="C785" s="174" t="s">
        <v>12</v>
      </c>
      <c r="D785" s="78" t="s">
        <v>192</v>
      </c>
      <c r="E785" s="78" t="s">
        <v>2167</v>
      </c>
      <c r="F785" s="78" t="s">
        <v>711</v>
      </c>
      <c r="G785" s="78" t="s">
        <v>164</v>
      </c>
      <c r="H785" s="175">
        <f>INVENTARIO[[#This Row],[Precio Final]]</f>
        <v>5</v>
      </c>
      <c r="I785" s="78">
        <v>0</v>
      </c>
      <c r="J785" s="78">
        <v>1</v>
      </c>
      <c r="K785" s="110">
        <f>SUMIFS(VENTAS[Cantidad],VENTAS[Código del producto Vendido],INVENTARIO[[#This Row],[Code]])</f>
        <v>1</v>
      </c>
      <c r="L785" s="120">
        <f>INVENTARIO[[#This Row],[Entradas]]-INVENTARIO[[#This Row],[Salidas]]</f>
        <v>0</v>
      </c>
      <c r="M785" s="175">
        <f>INVENTARIO[[#This Row],[Precio Final]]*10%</f>
        <v>0.5</v>
      </c>
      <c r="N785" s="42">
        <v>0</v>
      </c>
      <c r="O785" s="42">
        <v>0</v>
      </c>
      <c r="P785" s="42">
        <v>2.9</v>
      </c>
      <c r="Q785" s="110"/>
      <c r="R785" s="42"/>
      <c r="S785" s="177">
        <v>1.5</v>
      </c>
      <c r="T785" s="42">
        <f>INVENTARIO[[#This Row],[Costo Unitario (USD)]]+INVENTARIO[[#This Row],[Costo Envío (USD)]]</f>
        <v>4.4000000000000004</v>
      </c>
      <c r="U785" s="42">
        <f>INVENTARIO[[#This Row],[Costo total]]*1.5</f>
        <v>6.6000000000000005</v>
      </c>
      <c r="V785" s="42">
        <v>5</v>
      </c>
      <c r="W785" s="42">
        <f>INVENTARIO[[#This Row],[Precio Final]]-INVENTARIO[[#This Row],[Costo total]]</f>
        <v>0.59999999999999964</v>
      </c>
      <c r="X785" s="176">
        <f>INVENTARIO[[#This Row],[Ganancia Unitaria]]*INVENTARIO[[#This Row],[Salidas]]</f>
        <v>0.59999999999999964</v>
      </c>
      <c r="Y785" s="42" t="s">
        <v>2108</v>
      </c>
      <c r="Z785" s="20"/>
      <c r="AA785" s="20">
        <f>INVENTARIO[[#This Row],[Costo total]]*INVENTARIO[[#This Row],[Entradas]]</f>
        <v>4.4000000000000004</v>
      </c>
      <c r="AB785" s="172">
        <f>INVENTARIO[[#This Row],[Stock Actual]]*INVENTARIO[[#This Row],[Costo total]]</f>
        <v>0</v>
      </c>
    </row>
    <row r="786" spans="1:28" ht="55" customHeight="1" x14ac:dyDescent="0.15">
      <c r="A786" s="43" t="s">
        <v>2168</v>
      </c>
      <c r="B786" s="169"/>
      <c r="C786" s="170" t="s">
        <v>12</v>
      </c>
      <c r="D786" s="83" t="s">
        <v>192</v>
      </c>
      <c r="E786" s="83" t="s">
        <v>2343</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7">
        <v>1.5</v>
      </c>
      <c r="T786" s="168">
        <f>INVENTARIO[[#This Row],[Costo Unitario (USD)]]+INVENTARIO[[#This Row],[Costo Envío (USD)]]</f>
        <v>6.2</v>
      </c>
      <c r="U786" s="168">
        <f>INVENTARIO[[#This Row],[Costo total]]*1.5</f>
        <v>9.3000000000000007</v>
      </c>
      <c r="V786" s="43">
        <v>8</v>
      </c>
      <c r="W786" s="43">
        <f>INVENTARIO[[#This Row],[Precio Final]]-INVENTARIO[[#This Row],[Costo total]]</f>
        <v>1.7999999999999998</v>
      </c>
      <c r="X786" s="172">
        <f>INVENTARIO[[#This Row],[Ganancia Unitaria]]*INVENTARIO[[#This Row],[Salidas]]</f>
        <v>1.7999999999999998</v>
      </c>
      <c r="Y786" s="43" t="s">
        <v>2108</v>
      </c>
      <c r="Z786" s="43"/>
      <c r="AA786" s="43">
        <f>INVENTARIO[[#This Row],[Costo total]]*INVENTARIO[[#This Row],[Entradas]]</f>
        <v>6.2</v>
      </c>
      <c r="AB786" s="172">
        <f>INVENTARIO[[#This Row],[Stock Actual]]*INVENTARIO[[#This Row],[Costo total]]</f>
        <v>0</v>
      </c>
    </row>
    <row r="787" spans="1:28" ht="55" customHeight="1" x14ac:dyDescent="0.15">
      <c r="A787" s="42" t="s">
        <v>2169</v>
      </c>
      <c r="B787" s="173"/>
      <c r="C787" s="174" t="s">
        <v>12</v>
      </c>
      <c r="D787" s="78" t="s">
        <v>192</v>
      </c>
      <c r="E787" s="78" t="s">
        <v>2372</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2.72</v>
      </c>
      <c r="Q787" s="110"/>
      <c r="R787" s="42"/>
      <c r="S787" s="177">
        <v>1.5</v>
      </c>
      <c r="T787" s="42">
        <f>INVENTARIO[[#This Row],[Costo Unitario (USD)]]+INVENTARIO[[#This Row],[Costo Envío (USD)]]</f>
        <v>4.2200000000000006</v>
      </c>
      <c r="U787" s="42">
        <f>INVENTARIO[[#This Row],[Costo total]]*1.5</f>
        <v>6.330000000000001</v>
      </c>
      <c r="V787" s="42">
        <v>5</v>
      </c>
      <c r="W787" s="42">
        <f>INVENTARIO[[#This Row],[Precio Final]]-INVENTARIO[[#This Row],[Costo total]]</f>
        <v>0.77999999999999936</v>
      </c>
      <c r="X787" s="176">
        <f>INVENTARIO[[#This Row],[Ganancia Unitaria]]*INVENTARIO[[#This Row],[Salidas]]</f>
        <v>0.77999999999999936</v>
      </c>
      <c r="Y787" s="42" t="s">
        <v>2108</v>
      </c>
      <c r="Z787" s="20"/>
      <c r="AA787" s="20">
        <f>INVENTARIO[[#This Row],[Costo total]]*INVENTARIO[[#This Row],[Entradas]]</f>
        <v>4.2200000000000006</v>
      </c>
      <c r="AB787" s="172">
        <f>INVENTARIO[[#This Row],[Stock Actual]]*INVENTARIO[[#This Row],[Costo total]]</f>
        <v>0</v>
      </c>
    </row>
    <row r="788" spans="1:28" ht="55" customHeight="1" x14ac:dyDescent="0.15">
      <c r="A788" s="43" t="s">
        <v>2170</v>
      </c>
      <c r="B788" s="169"/>
      <c r="C788" s="170" t="s">
        <v>12</v>
      </c>
      <c r="D788" s="83" t="s">
        <v>2331</v>
      </c>
      <c r="E788" s="83" t="s">
        <v>2167</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7">
        <v>1.5</v>
      </c>
      <c r="T788" s="168">
        <f>INVENTARIO[[#This Row],[Costo Unitario (USD)]]+INVENTARIO[[#This Row],[Costo Envío (USD)]]</f>
        <v>6.05</v>
      </c>
      <c r="U788" s="168">
        <f>INVENTARIO[[#This Row],[Costo total]]*1.5</f>
        <v>9.0749999999999993</v>
      </c>
      <c r="V788" s="43">
        <v>7</v>
      </c>
      <c r="W788" s="43">
        <f>INVENTARIO[[#This Row],[Precio Final]]-INVENTARIO[[#This Row],[Costo total]]</f>
        <v>0.95000000000000018</v>
      </c>
      <c r="X788" s="172">
        <f>INVENTARIO[[#This Row],[Ganancia Unitaria]]*INVENTARIO[[#This Row],[Salidas]]</f>
        <v>0.95000000000000018</v>
      </c>
      <c r="Y788" s="43" t="s">
        <v>2108</v>
      </c>
      <c r="Z788" s="43"/>
      <c r="AA788" s="43">
        <f>INVENTARIO[[#This Row],[Costo total]]*INVENTARIO[[#This Row],[Entradas]]</f>
        <v>6.05</v>
      </c>
      <c r="AB788" s="172">
        <f>INVENTARIO[[#This Row],[Stock Actual]]*INVENTARIO[[#This Row],[Costo total]]</f>
        <v>0</v>
      </c>
    </row>
    <row r="789" spans="1:28" ht="55" customHeight="1" x14ac:dyDescent="0.15">
      <c r="A789" s="42" t="s">
        <v>2171</v>
      </c>
      <c r="B789" s="173"/>
      <c r="C789" s="174" t="s">
        <v>12</v>
      </c>
      <c r="D789" s="78" t="s">
        <v>2166</v>
      </c>
      <c r="E789" s="78" t="s">
        <v>2172</v>
      </c>
      <c r="F789" s="78" t="s">
        <v>1342</v>
      </c>
      <c r="G789" s="78" t="s">
        <v>164</v>
      </c>
      <c r="H789" s="175">
        <f>INVENTARIO[[#This Row],[Precio Final]]</f>
        <v>3</v>
      </c>
      <c r="I789" s="78">
        <v>0</v>
      </c>
      <c r="J789" s="78">
        <v>1</v>
      </c>
      <c r="K789" s="110">
        <f>SUMIFS(VENTAS[Cantidad],VENTAS[Código del producto Vendido],INVENTARIO[[#This Row],[Code]])</f>
        <v>1</v>
      </c>
      <c r="L789" s="120">
        <f>INVENTARIO[[#This Row],[Entradas]]-INVENTARIO[[#This Row],[Salidas]]</f>
        <v>0</v>
      </c>
      <c r="M789" s="175">
        <f>INVENTARIO[[#This Row],[Precio Final]]*10%</f>
        <v>0.30000000000000004</v>
      </c>
      <c r="N789" s="42">
        <v>0</v>
      </c>
      <c r="O789" s="42">
        <v>0</v>
      </c>
      <c r="P789" s="42">
        <v>1.75</v>
      </c>
      <c r="Q789" s="110"/>
      <c r="R789" s="42"/>
      <c r="S789" s="177">
        <v>1.5</v>
      </c>
      <c r="T789" s="42">
        <f>INVENTARIO[[#This Row],[Costo Unitario (USD)]]+INVENTARIO[[#This Row],[Costo Envío (USD)]]</f>
        <v>3.25</v>
      </c>
      <c r="U789" s="42">
        <f>INVENTARIO[[#This Row],[Costo total]]*1.5</f>
        <v>4.875</v>
      </c>
      <c r="V789" s="42">
        <v>3</v>
      </c>
      <c r="W789" s="42">
        <f>INVENTARIO[[#This Row],[Precio Final]]-INVENTARIO[[#This Row],[Costo total]]</f>
        <v>-0.25</v>
      </c>
      <c r="X789" s="176">
        <f>INVENTARIO[[#This Row],[Ganancia Unitaria]]*INVENTARIO[[#This Row],[Salidas]]</f>
        <v>-0.25</v>
      </c>
      <c r="Y789" s="42" t="s">
        <v>2108</v>
      </c>
      <c r="Z789" s="20"/>
      <c r="AA789" s="20">
        <f>INVENTARIO[[#This Row],[Costo total]]*INVENTARIO[[#This Row],[Entradas]]</f>
        <v>3.25</v>
      </c>
      <c r="AB789" s="172">
        <f>INVENTARIO[[#This Row],[Stock Actual]]*INVENTARIO[[#This Row],[Costo total]]</f>
        <v>0</v>
      </c>
    </row>
    <row r="790" spans="1:28" ht="55" customHeight="1" x14ac:dyDescent="0.15">
      <c r="A790" s="43" t="s">
        <v>2173</v>
      </c>
      <c r="B790" s="169"/>
      <c r="C790" s="170" t="s">
        <v>12</v>
      </c>
      <c r="D790" s="83" t="s">
        <v>2166</v>
      </c>
      <c r="E790" s="83" t="s">
        <v>2174</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7">
        <v>1.5</v>
      </c>
      <c r="T790" s="168">
        <f>INVENTARIO[[#This Row],[Costo Unitario (USD)]]+INVENTARIO[[#This Row],[Costo Envío (USD)]]</f>
        <v>3.5</v>
      </c>
      <c r="U790" s="168">
        <f>INVENTARIO[[#This Row],[Costo total]]*1.5</f>
        <v>5.25</v>
      </c>
      <c r="V790" s="43">
        <v>3</v>
      </c>
      <c r="W790" s="43">
        <f>INVENTARIO[[#This Row],[Precio Final]]-INVENTARIO[[#This Row],[Costo total]]</f>
        <v>-0.5</v>
      </c>
      <c r="X790" s="172">
        <f>INVENTARIO[[#This Row],[Ganancia Unitaria]]*INVENTARIO[[#This Row],[Salidas]]</f>
        <v>-0.5</v>
      </c>
      <c r="Y790" s="43" t="s">
        <v>2108</v>
      </c>
      <c r="Z790" s="43"/>
      <c r="AA790" s="43">
        <f>INVENTARIO[[#This Row],[Costo total]]*INVENTARIO[[#This Row],[Entradas]]</f>
        <v>3.5</v>
      </c>
      <c r="AB790" s="172">
        <f>INVENTARIO[[#This Row],[Stock Actual]]*INVENTARIO[[#This Row],[Costo total]]</f>
        <v>0</v>
      </c>
    </row>
    <row r="791" spans="1:28" ht="55" customHeight="1" x14ac:dyDescent="0.15">
      <c r="A791" s="42" t="s">
        <v>2175</v>
      </c>
      <c r="B791" s="173"/>
      <c r="C791" s="174" t="s">
        <v>12</v>
      </c>
      <c r="D791" s="78" t="s">
        <v>2731</v>
      </c>
      <c r="E791" s="78" t="s">
        <v>2554</v>
      </c>
      <c r="F791" s="78" t="s">
        <v>714</v>
      </c>
      <c r="G791" s="78" t="s">
        <v>426</v>
      </c>
      <c r="H791" s="175">
        <f>INVENTARIO[[#This Row],[Precio Final]]</f>
        <v>50</v>
      </c>
      <c r="I791" s="78"/>
      <c r="J791" s="78">
        <v>1</v>
      </c>
      <c r="K791" s="110">
        <f>SUMIFS(VENTAS[Cantidad],VENTAS[Código del producto Vendido],INVENTARIO[[#This Row],[Code]])</f>
        <v>0</v>
      </c>
      <c r="L791" s="120">
        <f>INVENTARIO[[#This Row],[Entradas]]-INVENTARIO[[#This Row],[Salidas]]</f>
        <v>1</v>
      </c>
      <c r="M791" s="175">
        <f>INVENTARIO[[#This Row],[Precio Final]]*10%</f>
        <v>5</v>
      </c>
      <c r="N791" s="42"/>
      <c r="O791" s="42"/>
      <c r="P791" s="42">
        <v>32</v>
      </c>
      <c r="Q791" s="110"/>
      <c r="R791" s="42"/>
      <c r="S791" s="178">
        <v>8</v>
      </c>
      <c r="T791" s="42">
        <f>INVENTARIO[[#This Row],[Costo Unitario (USD)]]+INVENTARIO[[#This Row],[Costo Envío (USD)]]</f>
        <v>40</v>
      </c>
      <c r="U791" s="42">
        <f>INVENTARIO[[#This Row],[Costo total]]*1.5</f>
        <v>60</v>
      </c>
      <c r="V791" s="42">
        <v>50</v>
      </c>
      <c r="W791" s="42">
        <f>INVENTARIO[[#This Row],[Precio Final]]-INVENTARIO[[#This Row],[Costo total]]</f>
        <v>10</v>
      </c>
      <c r="X791" s="176">
        <f>INVENTARIO[[#This Row],[Ganancia Unitaria]]*INVENTARIO[[#This Row],[Salidas]]</f>
        <v>0</v>
      </c>
      <c r="Y791" s="42"/>
      <c r="Z791" s="20"/>
      <c r="AA791" s="20">
        <f>INVENTARIO[[#This Row],[Costo total]]*INVENTARIO[[#This Row],[Entradas]]</f>
        <v>40</v>
      </c>
      <c r="AB791" s="172">
        <f>INVENTARIO[[#This Row],[Stock Actual]]*INVENTARIO[[#This Row],[Costo total]]</f>
        <v>40</v>
      </c>
    </row>
    <row r="792" spans="1:28" ht="55" customHeight="1" x14ac:dyDescent="0.15">
      <c r="A792" s="43" t="s">
        <v>2176</v>
      </c>
      <c r="B792" s="169"/>
      <c r="C792" s="170" t="s">
        <v>12</v>
      </c>
      <c r="D792" s="83" t="s">
        <v>215</v>
      </c>
      <c r="E792" s="83" t="s">
        <v>2194</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7">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c r="AA792" s="43">
        <f>INVENTARIO[[#This Row],[Costo total]]*INVENTARIO[[#This Row],[Entradas]]</f>
        <v>78</v>
      </c>
      <c r="AB792" s="172">
        <f>INVENTARIO[[#This Row],[Stock Actual]]*INVENTARIO[[#This Row],[Costo total]]</f>
        <v>0</v>
      </c>
    </row>
    <row r="793" spans="1:28" ht="55" customHeight="1" x14ac:dyDescent="0.15">
      <c r="A793" s="42" t="s">
        <v>2177</v>
      </c>
      <c r="B793" s="173"/>
      <c r="C793" s="174" t="s">
        <v>12</v>
      </c>
      <c r="D793" s="78" t="s">
        <v>52</v>
      </c>
      <c r="E793" s="78" t="s">
        <v>2555</v>
      </c>
      <c r="F793" s="78" t="s">
        <v>692</v>
      </c>
      <c r="G793" s="78" t="s">
        <v>426</v>
      </c>
      <c r="H793" s="175">
        <f>INVENTARIO[[#This Row],[Precio Final]]</f>
        <v>20</v>
      </c>
      <c r="I793" s="78"/>
      <c r="J793" s="78">
        <v>1</v>
      </c>
      <c r="K793" s="110">
        <f>SUMIFS(VENTAS[Cantidad],VENTAS[Código del producto Vendido],INVENTARIO[[#This Row],[Code]])</f>
        <v>0</v>
      </c>
      <c r="L793" s="120">
        <f>INVENTARIO[[#This Row],[Entradas]]-INVENTARIO[[#This Row],[Salidas]]</f>
        <v>1</v>
      </c>
      <c r="M793" s="175">
        <f>INVENTARIO[[#This Row],[Precio Final]]*10%</f>
        <v>2</v>
      </c>
      <c r="N793" s="42"/>
      <c r="O793" s="42"/>
      <c r="P793" s="42">
        <v>12.45</v>
      </c>
      <c r="Q793" s="110"/>
      <c r="R793" s="42"/>
      <c r="S793" s="178">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6">
        <f>INVENTARIO[[#This Row],[Ganancia Unitaria]]*INVENTARIO[[#This Row],[Salidas]]</f>
        <v>0</v>
      </c>
      <c r="Y793" s="42"/>
      <c r="Z793" s="20"/>
      <c r="AA793" s="20">
        <f>INVENTARIO[[#This Row],[Costo total]]*INVENTARIO[[#This Row],[Entradas]]</f>
        <v>14.45</v>
      </c>
      <c r="AB793" s="172">
        <f>INVENTARIO[[#This Row],[Stock Actual]]*INVENTARIO[[#This Row],[Costo total]]</f>
        <v>14.45</v>
      </c>
    </row>
    <row r="794" spans="1:28" ht="55" customHeight="1" x14ac:dyDescent="0.15">
      <c r="A794" s="43" t="s">
        <v>2195</v>
      </c>
      <c r="B794" s="169"/>
      <c r="C794" s="170" t="s">
        <v>12</v>
      </c>
      <c r="D794" s="83" t="s">
        <v>2330</v>
      </c>
      <c r="E794" s="83" t="s">
        <v>2556</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7">
        <v>5</v>
      </c>
      <c r="T794" s="168">
        <f>INVENTARIO[[#This Row],[Costo Unitario (USD)]]+INVENTARIO[[#This Row],[Costo Envío (USD)]]</f>
        <v>40</v>
      </c>
      <c r="U794" s="168">
        <f>INVENTARIO[[#This Row],[Costo total]]*1.5</f>
        <v>60</v>
      </c>
      <c r="V794" s="43">
        <v>40</v>
      </c>
      <c r="W794" s="42">
        <f>INVENTARIO[[#This Row],[Precio Final]]-INVENTARIO[[#This Row],[Costo total]]</f>
        <v>0</v>
      </c>
      <c r="X794" s="172">
        <f>INVENTARIO[[#This Row],[Ganancia Unitaria]]*INVENTARIO[[#This Row],[Salidas]]</f>
        <v>0</v>
      </c>
      <c r="Y794" s="43"/>
      <c r="Z794" s="43"/>
      <c r="AA794" s="43">
        <f>INVENTARIO[[#This Row],[Costo total]]*INVENTARIO[[#This Row],[Entradas]]</f>
        <v>40</v>
      </c>
      <c r="AB794" s="172">
        <f>INVENTARIO[[#This Row],[Stock Actual]]*INVENTARIO[[#This Row],[Costo total]]</f>
        <v>40</v>
      </c>
    </row>
    <row r="795" spans="1:28" ht="55" customHeight="1" x14ac:dyDescent="0.15">
      <c r="A795" s="42" t="s">
        <v>2196</v>
      </c>
      <c r="B795" s="173"/>
      <c r="C795" s="174" t="s">
        <v>12</v>
      </c>
      <c r="D795" s="78" t="s">
        <v>50</v>
      </c>
      <c r="E795" s="78" t="s">
        <v>2557</v>
      </c>
      <c r="F795" s="78" t="s">
        <v>692</v>
      </c>
      <c r="G795" s="78" t="s">
        <v>426</v>
      </c>
      <c r="H795" s="175">
        <f>INVENTARIO[[#This Row],[Precio Final]]</f>
        <v>35</v>
      </c>
      <c r="I795" s="78"/>
      <c r="J795" s="78">
        <v>1</v>
      </c>
      <c r="K795" s="110">
        <f>SUMIFS(VENTAS[Cantidad],VENTAS[Código del producto Vendido],INVENTARIO[[#This Row],[Code]])</f>
        <v>0</v>
      </c>
      <c r="L795" s="120">
        <f>INVENTARIO[[#This Row],[Entradas]]-INVENTARIO[[#This Row],[Salidas]]</f>
        <v>1</v>
      </c>
      <c r="M795" s="175">
        <f>INVENTARIO[[#This Row],[Precio Final]]*10%</f>
        <v>3.5</v>
      </c>
      <c r="N795" s="42"/>
      <c r="O795" s="42"/>
      <c r="P795" s="42">
        <v>22</v>
      </c>
      <c r="Q795" s="110"/>
      <c r="R795" s="42"/>
      <c r="S795" s="178">
        <v>2</v>
      </c>
      <c r="T795" s="42">
        <f>INVENTARIO[[#This Row],[Costo Unitario (USD)]]+INVENTARIO[[#This Row],[Costo Envío (USD)]]</f>
        <v>24</v>
      </c>
      <c r="U795" s="42">
        <f>INVENTARIO[[#This Row],[Costo total]]*1.5</f>
        <v>36</v>
      </c>
      <c r="V795" s="42">
        <v>35</v>
      </c>
      <c r="W795" s="42">
        <f>INVENTARIO[[#This Row],[Precio Final]]-INVENTARIO[[#This Row],[Costo total]]</f>
        <v>11</v>
      </c>
      <c r="X795" s="176">
        <f>INVENTARIO[[#This Row],[Ganancia Unitaria]]*INVENTARIO[[#This Row],[Salidas]]</f>
        <v>0</v>
      </c>
      <c r="Y795" s="42"/>
      <c r="Z795" s="20"/>
      <c r="AA795" s="20">
        <f>INVENTARIO[[#This Row],[Costo total]]*INVENTARIO[[#This Row],[Entradas]]</f>
        <v>24</v>
      </c>
      <c r="AB795" s="172">
        <f>INVENTARIO[[#This Row],[Stock Actual]]*INVENTARIO[[#This Row],[Costo total]]</f>
        <v>24</v>
      </c>
    </row>
    <row r="796" spans="1:28" ht="55" customHeight="1" x14ac:dyDescent="0.15">
      <c r="A796" s="43" t="s">
        <v>2197</v>
      </c>
      <c r="B796" s="169"/>
      <c r="C796" s="170" t="s">
        <v>12</v>
      </c>
      <c r="D796" s="83" t="s">
        <v>2330</v>
      </c>
      <c r="E796" s="83" t="s">
        <v>2558</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7">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c r="AA796" s="43">
        <f>INVENTARIO[[#This Row],[Costo total]]*INVENTARIO[[#This Row],[Entradas]]</f>
        <v>33.85</v>
      </c>
      <c r="AB796" s="172">
        <f>INVENTARIO[[#This Row],[Stock Actual]]*INVENTARIO[[#This Row],[Costo total]]</f>
        <v>33.85</v>
      </c>
    </row>
    <row r="797" spans="1:28" ht="55" customHeight="1" x14ac:dyDescent="0.15">
      <c r="A797" s="42" t="s">
        <v>2198</v>
      </c>
      <c r="B797" s="173"/>
      <c r="C797" s="174" t="s">
        <v>12</v>
      </c>
      <c r="D797" s="78" t="s">
        <v>2330</v>
      </c>
      <c r="E797" s="78" t="s">
        <v>2207</v>
      </c>
      <c r="F797" s="78" t="s">
        <v>692</v>
      </c>
      <c r="G797" s="78" t="s">
        <v>426</v>
      </c>
      <c r="H797" s="175">
        <f>INVENTARIO[[#This Row],[Precio Final]]</f>
        <v>15</v>
      </c>
      <c r="I797" s="78"/>
      <c r="J797" s="78">
        <v>3</v>
      </c>
      <c r="K797" s="110">
        <f>SUMIFS(VENTAS[Cantidad],VENTAS[Código del producto Vendido],INVENTARIO[[#This Row],[Code]])</f>
        <v>0</v>
      </c>
      <c r="L797" s="120">
        <f>INVENTARIO[[#This Row],[Entradas]]-INVENTARIO[[#This Row],[Salidas]]</f>
        <v>3</v>
      </c>
      <c r="M797" s="175">
        <f>INVENTARIO[[#This Row],[Precio Final]]*10%</f>
        <v>1.5</v>
      </c>
      <c r="N797" s="42"/>
      <c r="O797" s="42"/>
      <c r="P797" s="42">
        <v>8.8800000000000008</v>
      </c>
      <c r="Q797" s="110"/>
      <c r="R797" s="42"/>
      <c r="S797" s="178">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6">
        <f>INVENTARIO[[#This Row],[Ganancia Unitaria]]*INVENTARIO[[#This Row],[Salidas]]</f>
        <v>0</v>
      </c>
      <c r="Y797" s="42"/>
      <c r="Z797" s="20"/>
      <c r="AA797" s="20">
        <f>INVENTARIO[[#This Row],[Costo total]]*INVENTARIO[[#This Row],[Entradas]]</f>
        <v>32.64</v>
      </c>
      <c r="AB797" s="172">
        <f>INVENTARIO[[#This Row],[Stock Actual]]*INVENTARIO[[#This Row],[Costo total]]</f>
        <v>32.64</v>
      </c>
    </row>
    <row r="798" spans="1:28" ht="55" customHeight="1" x14ac:dyDescent="0.15">
      <c r="A798" s="43" t="s">
        <v>2199</v>
      </c>
      <c r="B798" s="169"/>
      <c r="C798" s="170" t="s">
        <v>12</v>
      </c>
      <c r="D798" s="83" t="s">
        <v>2729</v>
      </c>
      <c r="E798" s="83" t="s">
        <v>2559</v>
      </c>
      <c r="F798" s="83" t="s">
        <v>695</v>
      </c>
      <c r="G798" s="83" t="s">
        <v>1942</v>
      </c>
      <c r="H798" s="171">
        <f>INVENTARIO[[#This Row],[Precio Final]]</f>
        <v>40</v>
      </c>
      <c r="I798" s="83"/>
      <c r="J798" s="83">
        <v>2</v>
      </c>
      <c r="K798" s="112">
        <v>1</v>
      </c>
      <c r="L798" s="121">
        <f>INVENTARIO[[#This Row],[Entradas]]-INVENTARIO[[#This Row],[Salidas]]</f>
        <v>1</v>
      </c>
      <c r="M798" s="171">
        <f>INVENTARIO[[#This Row],[Precio Final]]*10%</f>
        <v>4</v>
      </c>
      <c r="N798" s="43"/>
      <c r="O798" s="43"/>
      <c r="P798" s="43">
        <v>15</v>
      </c>
      <c r="Q798" s="112"/>
      <c r="R798" s="43"/>
      <c r="S798" s="177">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20</v>
      </c>
      <c r="Y798" s="43"/>
      <c r="Z798" s="43"/>
      <c r="AA798" s="43">
        <f>INVENTARIO[[#This Row],[Costo total]]*INVENTARIO[[#This Row],[Entradas]]</f>
        <v>40</v>
      </c>
      <c r="AB798" s="172">
        <f>INVENTARIO[[#This Row],[Stock Actual]]*INVENTARIO[[#This Row],[Costo total]]</f>
        <v>20</v>
      </c>
    </row>
    <row r="799" spans="1:28" ht="55" customHeight="1" x14ac:dyDescent="0.15">
      <c r="A799" s="42" t="s">
        <v>2200</v>
      </c>
      <c r="B799" s="173"/>
      <c r="C799" s="174" t="s">
        <v>12</v>
      </c>
      <c r="D799" s="78" t="s">
        <v>2731</v>
      </c>
      <c r="E799" s="78" t="s">
        <v>2560</v>
      </c>
      <c r="F799" s="78" t="s">
        <v>1342</v>
      </c>
      <c r="G799" s="78" t="s">
        <v>1942</v>
      </c>
      <c r="H799" s="175">
        <f>INVENTARIO[[#This Row],[Precio Final]]</f>
        <v>25</v>
      </c>
      <c r="I799" s="78"/>
      <c r="J799" s="78">
        <v>1</v>
      </c>
      <c r="K799" s="110">
        <f>SUMIFS(VENTAS[Cantidad],VENTAS[Código del producto Vendido],INVENTARIO[[#This Row],[Code]])</f>
        <v>0</v>
      </c>
      <c r="L799" s="120">
        <f>INVENTARIO[[#This Row],[Entradas]]-INVENTARIO[[#This Row],[Salidas]]</f>
        <v>1</v>
      </c>
      <c r="M799" s="175">
        <f>INVENTARIO[[#This Row],[Precio Final]]*10%</f>
        <v>2.5</v>
      </c>
      <c r="N799" s="42"/>
      <c r="O799" s="42"/>
      <c r="P799" s="42">
        <v>9</v>
      </c>
      <c r="Q799" s="110"/>
      <c r="R799" s="42"/>
      <c r="S799" s="178">
        <v>5</v>
      </c>
      <c r="T799" s="42">
        <f>INVENTARIO[[#This Row],[Costo Unitario (USD)]]+INVENTARIO[[#This Row],[Costo Envío (USD)]]</f>
        <v>14</v>
      </c>
      <c r="U799" s="42">
        <f>INVENTARIO[[#This Row],[Costo total]]*1.5</f>
        <v>21</v>
      </c>
      <c r="V799" s="42">
        <v>25</v>
      </c>
      <c r="W799" s="42">
        <f>INVENTARIO[[#This Row],[Precio Final]]-INVENTARIO[[#This Row],[Costo total]]</f>
        <v>11</v>
      </c>
      <c r="X799" s="176">
        <f>INVENTARIO[[#This Row],[Ganancia Unitaria]]*INVENTARIO[[#This Row],[Salidas]]</f>
        <v>0</v>
      </c>
      <c r="Y799" s="42"/>
      <c r="Z799" s="20"/>
      <c r="AA799" s="20">
        <f>INVENTARIO[[#This Row],[Costo total]]*INVENTARIO[[#This Row],[Entradas]]</f>
        <v>14</v>
      </c>
      <c r="AB799" s="172">
        <f>INVENTARIO[[#This Row],[Stock Actual]]*INVENTARIO[[#This Row],[Costo total]]</f>
        <v>14</v>
      </c>
    </row>
    <row r="800" spans="1:28" ht="55" customHeight="1" x14ac:dyDescent="0.15">
      <c r="A800" s="43" t="s">
        <v>2201</v>
      </c>
      <c r="B800" s="169"/>
      <c r="C800" s="170" t="s">
        <v>12</v>
      </c>
      <c r="D800" s="83" t="s">
        <v>2731</v>
      </c>
      <c r="E800" s="83" t="s">
        <v>2560</v>
      </c>
      <c r="F800" s="83" t="s">
        <v>714</v>
      </c>
      <c r="G800" s="83" t="s">
        <v>1942</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7">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c r="AA800" s="43">
        <f>INVENTARIO[[#This Row],[Costo total]]*INVENTARIO[[#This Row],[Entradas]]</f>
        <v>14</v>
      </c>
      <c r="AB800" s="172">
        <f>INVENTARIO[[#This Row],[Stock Actual]]*INVENTARIO[[#This Row],[Costo total]]</f>
        <v>14</v>
      </c>
    </row>
    <row r="801" spans="1:28" ht="55" customHeight="1" x14ac:dyDescent="0.15">
      <c r="A801" s="42" t="s">
        <v>2202</v>
      </c>
      <c r="B801" s="173"/>
      <c r="C801" s="174" t="s">
        <v>12</v>
      </c>
      <c r="D801" s="78" t="s">
        <v>2732</v>
      </c>
      <c r="E801" s="78" t="s">
        <v>2561</v>
      </c>
      <c r="F801" s="78" t="s">
        <v>2328</v>
      </c>
      <c r="G801" s="78" t="s">
        <v>1942</v>
      </c>
      <c r="H801" s="175">
        <f>INVENTARIO[[#This Row],[Precio Final]]</f>
        <v>18</v>
      </c>
      <c r="I801" s="78"/>
      <c r="J801" s="78">
        <v>1</v>
      </c>
      <c r="K801" s="110">
        <f>SUMIFS(VENTAS[Cantidad],VENTAS[Código del producto Vendido],INVENTARIO[[#This Row],[Code]])</f>
        <v>0</v>
      </c>
      <c r="L801" s="120">
        <f>INVENTARIO[[#This Row],[Entradas]]-INVENTARIO[[#This Row],[Salidas]]</f>
        <v>1</v>
      </c>
      <c r="M801" s="175">
        <f>INVENTARIO[[#This Row],[Precio Final]]*10%</f>
        <v>1.8</v>
      </c>
      <c r="N801" s="42"/>
      <c r="O801" s="42"/>
      <c r="P801" s="42">
        <v>7</v>
      </c>
      <c r="Q801" s="110"/>
      <c r="R801" s="42"/>
      <c r="S801" s="178">
        <v>4</v>
      </c>
      <c r="T801" s="42">
        <f>INVENTARIO[[#This Row],[Costo Unitario (USD)]]+INVENTARIO[[#This Row],[Costo Envío (USD)]]</f>
        <v>11</v>
      </c>
      <c r="U801" s="42">
        <f>INVENTARIO[[#This Row],[Costo total]]*1.5</f>
        <v>16.5</v>
      </c>
      <c r="V801" s="42">
        <v>18</v>
      </c>
      <c r="W801" s="42">
        <f>INVENTARIO[[#This Row],[Precio Final]]-INVENTARIO[[#This Row],[Costo total]]</f>
        <v>7</v>
      </c>
      <c r="X801" s="176">
        <f>INVENTARIO[[#This Row],[Ganancia Unitaria]]*INVENTARIO[[#This Row],[Salidas]]</f>
        <v>0</v>
      </c>
      <c r="Y801" s="42"/>
      <c r="Z801" s="20"/>
      <c r="AA801" s="20">
        <f>INVENTARIO[[#This Row],[Costo total]]*INVENTARIO[[#This Row],[Entradas]]</f>
        <v>11</v>
      </c>
      <c r="AB801" s="172">
        <f>INVENTARIO[[#This Row],[Stock Actual]]*INVENTARIO[[#This Row],[Costo total]]</f>
        <v>11</v>
      </c>
    </row>
    <row r="802" spans="1:28" ht="55" customHeight="1" x14ac:dyDescent="0.15">
      <c r="A802" s="43" t="s">
        <v>2203</v>
      </c>
      <c r="B802" s="169"/>
      <c r="C802" s="170" t="s">
        <v>12</v>
      </c>
      <c r="D802" s="83" t="s">
        <v>2732</v>
      </c>
      <c r="E802" s="83" t="s">
        <v>2561</v>
      </c>
      <c r="F802" s="83" t="s">
        <v>714</v>
      </c>
      <c r="G802" s="83" t="s">
        <v>1942</v>
      </c>
      <c r="H802" s="171">
        <f>INVENTARIO[[#This Row],[Precio Final]]</f>
        <v>18</v>
      </c>
      <c r="I802" s="83"/>
      <c r="J802" s="83">
        <v>2</v>
      </c>
      <c r="K802" s="112">
        <f>SUMIFS(VENTAS[Cantidad],VENTAS[Código del producto Vendido],INVENTARIO[[#This Row],[Code]])</f>
        <v>0</v>
      </c>
      <c r="L802" s="121">
        <f>INVENTARIO[[#This Row],[Entradas]]-INVENTARIO[[#This Row],[Salidas]]</f>
        <v>2</v>
      </c>
      <c r="M802" s="171">
        <f>INVENTARIO[[#This Row],[Precio Final]]*10%</f>
        <v>1.8</v>
      </c>
      <c r="N802" s="43"/>
      <c r="O802" s="43"/>
      <c r="P802" s="43">
        <v>7</v>
      </c>
      <c r="Q802" s="112"/>
      <c r="R802" s="43"/>
      <c r="S802" s="177">
        <v>4</v>
      </c>
      <c r="T802" s="168">
        <f>INVENTARIO[[#This Row],[Costo Unitario (USD)]]+INVENTARIO[[#This Row],[Costo Envío (USD)]]</f>
        <v>11</v>
      </c>
      <c r="U802" s="168">
        <f>INVENTARIO[[#This Row],[Costo total]]*1.5</f>
        <v>16.5</v>
      </c>
      <c r="V802" s="43">
        <v>18</v>
      </c>
      <c r="W802" s="43">
        <f>INVENTARIO[[#This Row],[Precio Final]]-INVENTARIO[[#This Row],[Costo total]]</f>
        <v>7</v>
      </c>
      <c r="X802" s="172">
        <f>INVENTARIO[[#This Row],[Ganancia Unitaria]]*INVENTARIO[[#This Row],[Salidas]]</f>
        <v>0</v>
      </c>
      <c r="Y802" s="43"/>
      <c r="Z802" s="43"/>
      <c r="AA802" s="43">
        <f>INVENTARIO[[#This Row],[Costo total]]*INVENTARIO[[#This Row],[Entradas]]</f>
        <v>22</v>
      </c>
      <c r="AB802" s="172">
        <f>INVENTARIO[[#This Row],[Stock Actual]]*INVENTARIO[[#This Row],[Costo total]]</f>
        <v>22</v>
      </c>
    </row>
    <row r="803" spans="1:28" ht="55" customHeight="1" x14ac:dyDescent="0.15">
      <c r="A803" s="42" t="s">
        <v>2204</v>
      </c>
      <c r="B803" s="173"/>
      <c r="C803" s="174" t="s">
        <v>12</v>
      </c>
      <c r="D803" s="78" t="s">
        <v>215</v>
      </c>
      <c r="E803" s="78" t="s">
        <v>2562</v>
      </c>
      <c r="F803" s="78" t="s">
        <v>2328</v>
      </c>
      <c r="G803" s="78" t="s">
        <v>1942</v>
      </c>
      <c r="H803" s="175">
        <f>INVENTARIO[[#This Row],[Precio Final]]</f>
        <v>55</v>
      </c>
      <c r="I803" s="78"/>
      <c r="J803" s="78">
        <v>2</v>
      </c>
      <c r="K803" s="110">
        <f>SUMIFS(VENTAS[Cantidad],VENTAS[Código del producto Vendido],INVENTARIO[[#This Row],[Code]])</f>
        <v>0</v>
      </c>
      <c r="L803" s="120">
        <f>INVENTARIO[[#This Row],[Entradas]]-INVENTARIO[[#This Row],[Salidas]]</f>
        <v>2</v>
      </c>
      <c r="M803" s="175">
        <f>INVENTARIO[[#This Row],[Precio Final]]*10%</f>
        <v>5.5</v>
      </c>
      <c r="N803" s="42"/>
      <c r="O803" s="42"/>
      <c r="P803" s="42">
        <v>18</v>
      </c>
      <c r="Q803" s="110"/>
      <c r="R803" s="42"/>
      <c r="S803" s="178">
        <v>10</v>
      </c>
      <c r="T803" s="42">
        <f>INVENTARIO[[#This Row],[Costo Unitario (USD)]]+INVENTARIO[[#This Row],[Costo Envío (USD)]]</f>
        <v>28</v>
      </c>
      <c r="U803" s="42">
        <f>INVENTARIO[[#This Row],[Costo total]]*1.5</f>
        <v>42</v>
      </c>
      <c r="V803" s="42">
        <v>55</v>
      </c>
      <c r="W803" s="42">
        <f>INVENTARIO[[#This Row],[Precio Final]]-INVENTARIO[[#This Row],[Costo total]]</f>
        <v>27</v>
      </c>
      <c r="X803" s="176">
        <f>INVENTARIO[[#This Row],[Ganancia Unitaria]]*INVENTARIO[[#This Row],[Salidas]]</f>
        <v>0</v>
      </c>
      <c r="Y803" s="42"/>
      <c r="Z803" s="20"/>
      <c r="AA803" s="20">
        <f>INVENTARIO[[#This Row],[Costo total]]*INVENTARIO[[#This Row],[Entradas]]</f>
        <v>56</v>
      </c>
      <c r="AB803" s="172">
        <f>INVENTARIO[[#This Row],[Stock Actual]]*INVENTARIO[[#This Row],[Costo total]]</f>
        <v>56</v>
      </c>
    </row>
    <row r="804" spans="1:28" ht="55" customHeight="1" x14ac:dyDescent="0.15">
      <c r="A804" s="43" t="s">
        <v>2205</v>
      </c>
      <c r="B804" s="169"/>
      <c r="C804" s="170" t="s">
        <v>12</v>
      </c>
      <c r="D804" s="83" t="s">
        <v>215</v>
      </c>
      <c r="E804" s="83" t="s">
        <v>2563</v>
      </c>
      <c r="F804" s="83" t="s">
        <v>714</v>
      </c>
      <c r="G804" s="83" t="s">
        <v>1942</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7">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c r="AA804" s="43">
        <f>INVENTARIO[[#This Row],[Costo total]]*INVENTARIO[[#This Row],[Entradas]]</f>
        <v>28</v>
      </c>
      <c r="AB804" s="172">
        <f>INVENTARIO[[#This Row],[Stock Actual]]*INVENTARIO[[#This Row],[Costo total]]</f>
        <v>28</v>
      </c>
    </row>
    <row r="805" spans="1:28" ht="55" customHeight="1" x14ac:dyDescent="0.15">
      <c r="A805" s="42" t="s">
        <v>2206</v>
      </c>
      <c r="B805" s="173"/>
      <c r="C805" s="174" t="s">
        <v>12</v>
      </c>
      <c r="D805" s="78" t="s">
        <v>2732</v>
      </c>
      <c r="E805" s="78" t="s">
        <v>2564</v>
      </c>
      <c r="F805" s="78" t="s">
        <v>2409</v>
      </c>
      <c r="G805" s="78" t="s">
        <v>1942</v>
      </c>
      <c r="H805" s="175">
        <f>INVENTARIO[[#This Row],[Precio Final]]</f>
        <v>18</v>
      </c>
      <c r="I805" s="78"/>
      <c r="J805" s="78">
        <v>2</v>
      </c>
      <c r="K805" s="110">
        <f>SUMIFS(VENTAS[Cantidad],VENTAS[Código del producto Vendido],INVENTARIO[[#This Row],[Code]])</f>
        <v>0</v>
      </c>
      <c r="L805" s="120">
        <f>INVENTARIO[[#This Row],[Entradas]]-INVENTARIO[[#This Row],[Salidas]]</f>
        <v>2</v>
      </c>
      <c r="M805" s="175">
        <f>INVENTARIO[[#This Row],[Precio Final]]*10%</f>
        <v>1.8</v>
      </c>
      <c r="N805" s="42"/>
      <c r="O805" s="42"/>
      <c r="P805" s="42">
        <v>7</v>
      </c>
      <c r="Q805" s="110"/>
      <c r="R805" s="42"/>
      <c r="S805" s="178">
        <v>4</v>
      </c>
      <c r="T805" s="42">
        <f>INVENTARIO[[#This Row],[Costo Unitario (USD)]]+INVENTARIO[[#This Row],[Costo Envío (USD)]]</f>
        <v>11</v>
      </c>
      <c r="U805" s="42">
        <f>INVENTARIO[[#This Row],[Costo total]]*1.5</f>
        <v>16.5</v>
      </c>
      <c r="V805" s="42">
        <v>18</v>
      </c>
      <c r="W805" s="42">
        <f>INVENTARIO[[#This Row],[Precio Final]]-INVENTARIO[[#This Row],[Costo total]]</f>
        <v>7</v>
      </c>
      <c r="X805" s="176">
        <f>INVENTARIO[[#This Row],[Ganancia Unitaria]]*INVENTARIO[[#This Row],[Salidas]]</f>
        <v>0</v>
      </c>
      <c r="Y805" s="42"/>
      <c r="Z805" s="20"/>
      <c r="AA805" s="20">
        <f>INVENTARIO[[#This Row],[Costo total]]*INVENTARIO[[#This Row],[Entradas]]</f>
        <v>22</v>
      </c>
      <c r="AB805" s="172">
        <f>INVENTARIO[[#This Row],[Stock Actual]]*INVENTARIO[[#This Row],[Costo total]]</f>
        <v>22</v>
      </c>
    </row>
    <row r="806" spans="1:28" ht="55" customHeight="1" x14ac:dyDescent="0.15">
      <c r="A806" s="43" t="s">
        <v>2210</v>
      </c>
      <c r="B806" s="169"/>
      <c r="C806" s="170" t="s">
        <v>12</v>
      </c>
      <c r="D806" s="83" t="s">
        <v>2732</v>
      </c>
      <c r="E806" s="83" t="s">
        <v>2564</v>
      </c>
      <c r="F806" s="83" t="s">
        <v>2408</v>
      </c>
      <c r="G806" s="83" t="s">
        <v>1942</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7">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c r="AA806" s="43">
        <f>INVENTARIO[[#This Row],[Costo total]]*INVENTARIO[[#This Row],[Entradas]]</f>
        <v>11</v>
      </c>
      <c r="AB806" s="172">
        <f>INVENTARIO[[#This Row],[Stock Actual]]*INVENTARIO[[#This Row],[Costo total]]</f>
        <v>11</v>
      </c>
    </row>
    <row r="807" spans="1:28" ht="55" customHeight="1" x14ac:dyDescent="0.15">
      <c r="A807" s="42" t="s">
        <v>2211</v>
      </c>
      <c r="B807" s="173"/>
      <c r="C807" s="174" t="s">
        <v>12</v>
      </c>
      <c r="D807" s="78" t="s">
        <v>2732</v>
      </c>
      <c r="E807" s="78" t="s">
        <v>2565</v>
      </c>
      <c r="F807" s="78" t="s">
        <v>2403</v>
      </c>
      <c r="G807" s="78" t="s">
        <v>1942</v>
      </c>
      <c r="H807" s="175">
        <f>INVENTARIO[[#This Row],[Precio Final]]</f>
        <v>15</v>
      </c>
      <c r="I807" s="78"/>
      <c r="J807" s="78">
        <v>1</v>
      </c>
      <c r="K807" s="110">
        <f>SUMIFS(VENTAS[Cantidad],VENTAS[Código del producto Vendido],INVENTARIO[[#This Row],[Code]])</f>
        <v>0</v>
      </c>
      <c r="L807" s="120">
        <f>INVENTARIO[[#This Row],[Entradas]]-INVENTARIO[[#This Row],[Salidas]]</f>
        <v>1</v>
      </c>
      <c r="M807" s="175">
        <f>INVENTARIO[[#This Row],[Precio Final]]*10%</f>
        <v>1.5</v>
      </c>
      <c r="N807" s="42"/>
      <c r="O807" s="42"/>
      <c r="P807" s="42">
        <v>6.49</v>
      </c>
      <c r="Q807" s="110"/>
      <c r="R807" s="42"/>
      <c r="S807" s="178">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6">
        <f>INVENTARIO[[#This Row],[Ganancia Unitaria]]*INVENTARIO[[#This Row],[Salidas]]</f>
        <v>0</v>
      </c>
      <c r="Y807" s="42"/>
      <c r="Z807" s="20"/>
      <c r="AA807" s="20">
        <f>INVENTARIO[[#This Row],[Costo total]]*INVENTARIO[[#This Row],[Entradas]]</f>
        <v>9.49</v>
      </c>
      <c r="AB807" s="172">
        <f>INVENTARIO[[#This Row],[Stock Actual]]*INVENTARIO[[#This Row],[Costo total]]</f>
        <v>9.49</v>
      </c>
    </row>
    <row r="808" spans="1:28" ht="55" customHeight="1" x14ac:dyDescent="0.15">
      <c r="A808" s="43" t="s">
        <v>2212</v>
      </c>
      <c r="B808" s="169"/>
      <c r="C808" s="170" t="s">
        <v>12</v>
      </c>
      <c r="D808" s="83" t="s">
        <v>2732</v>
      </c>
      <c r="E808" s="83" t="s">
        <v>2565</v>
      </c>
      <c r="F808" s="83" t="s">
        <v>2404</v>
      </c>
      <c r="G808" s="83" t="s">
        <v>1942</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7">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c r="AA808" s="43">
        <f>INVENTARIO[[#This Row],[Costo total]]*INVENTARIO[[#This Row],[Entradas]]</f>
        <v>9.49</v>
      </c>
      <c r="AB808" s="172">
        <f>INVENTARIO[[#This Row],[Stock Actual]]*INVENTARIO[[#This Row],[Costo total]]</f>
        <v>9.49</v>
      </c>
    </row>
    <row r="809" spans="1:28" ht="55" customHeight="1" x14ac:dyDescent="0.15">
      <c r="A809" s="42" t="s">
        <v>2213</v>
      </c>
      <c r="B809" s="173"/>
      <c r="C809" s="174" t="s">
        <v>12</v>
      </c>
      <c r="D809" s="78" t="s">
        <v>2732</v>
      </c>
      <c r="E809" s="78" t="s">
        <v>2565</v>
      </c>
      <c r="F809" s="78" t="s">
        <v>2405</v>
      </c>
      <c r="G809" s="78" t="s">
        <v>1942</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c r="AA809" s="20">
        <f>INVENTARIO[[#This Row],[Costo total]]*INVENTARIO[[#This Row],[Entradas]]</f>
        <v>9.49</v>
      </c>
      <c r="AB809" s="172">
        <f>INVENTARIO[[#This Row],[Stock Actual]]*INVENTARIO[[#This Row],[Costo total]]</f>
        <v>9.49</v>
      </c>
    </row>
    <row r="810" spans="1:28" ht="55" customHeight="1" x14ac:dyDescent="0.15">
      <c r="A810" s="43" t="s">
        <v>2214</v>
      </c>
      <c r="B810" s="169"/>
      <c r="C810" s="170" t="s">
        <v>12</v>
      </c>
      <c r="D810" s="83" t="s">
        <v>2732</v>
      </c>
      <c r="E810" s="83" t="s">
        <v>2565</v>
      </c>
      <c r="F810" s="83" t="s">
        <v>2406</v>
      </c>
      <c r="G810" s="83" t="s">
        <v>1942</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c r="AA810" s="43">
        <f>INVENTARIO[[#This Row],[Costo total]]*INVENTARIO[[#This Row],[Entradas]]</f>
        <v>9.49</v>
      </c>
      <c r="AB810" s="172">
        <f>INVENTARIO[[#This Row],[Stock Actual]]*INVENTARIO[[#This Row],[Costo total]]</f>
        <v>9.49</v>
      </c>
    </row>
    <row r="811" spans="1:28" ht="55" customHeight="1" x14ac:dyDescent="0.15">
      <c r="A811" s="42" t="s">
        <v>2215</v>
      </c>
      <c r="B811" s="173"/>
      <c r="C811" s="174" t="s">
        <v>12</v>
      </c>
      <c r="D811" s="78" t="s">
        <v>2732</v>
      </c>
      <c r="E811" s="78" t="s">
        <v>2565</v>
      </c>
      <c r="F811" s="78" t="s">
        <v>2407</v>
      </c>
      <c r="G811" s="78" t="s">
        <v>1942</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c r="AA811" s="20">
        <f>INVENTARIO[[#This Row],[Costo total]]*INVENTARIO[[#This Row],[Entradas]]</f>
        <v>9.49</v>
      </c>
      <c r="AB811" s="172">
        <f>INVENTARIO[[#This Row],[Stock Actual]]*INVENTARIO[[#This Row],[Costo total]]</f>
        <v>9.49</v>
      </c>
    </row>
    <row r="812" spans="1:28" ht="55" customHeight="1" x14ac:dyDescent="0.15">
      <c r="A812" s="43" t="s">
        <v>2216</v>
      </c>
      <c r="B812" s="169"/>
      <c r="C812" s="170" t="s">
        <v>12</v>
      </c>
      <c r="D812" s="83" t="s">
        <v>52</v>
      </c>
      <c r="E812" s="83" t="s">
        <v>2710</v>
      </c>
      <c r="F812" s="83" t="s">
        <v>693</v>
      </c>
      <c r="G812" s="83" t="s">
        <v>2284</v>
      </c>
      <c r="H812" s="171">
        <f>INVENTARIO[[#This Row],[Precio Final]]</f>
        <v>20</v>
      </c>
      <c r="I812" s="83"/>
      <c r="J812" s="83">
        <v>3</v>
      </c>
      <c r="K812" s="112">
        <v>2</v>
      </c>
      <c r="L812" s="121">
        <f>INVENTARIO[[#This Row],[Entradas]]-INVENTARIO[[#This Row],[Salidas]]</f>
        <v>1</v>
      </c>
      <c r="M812" s="171">
        <f>INVENTARIO[[#This Row],[Precio Final]]*10%</f>
        <v>2</v>
      </c>
      <c r="N812" s="43"/>
      <c r="O812" s="43"/>
      <c r="P812" s="43">
        <v>10.3</v>
      </c>
      <c r="Q812" s="112"/>
      <c r="R812" s="43"/>
      <c r="S812" s="177">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16.399999999999999</v>
      </c>
      <c r="Y812" s="43" t="s">
        <v>2283</v>
      </c>
      <c r="Z812" s="43"/>
      <c r="AA812" s="43">
        <f>INVENTARIO[[#This Row],[Costo total]]*INVENTARIO[[#This Row],[Entradas]]</f>
        <v>35.400000000000006</v>
      </c>
      <c r="AB812" s="172">
        <f>INVENTARIO[[#This Row],[Stock Actual]]*INVENTARIO[[#This Row],[Costo total]]</f>
        <v>11.8</v>
      </c>
    </row>
    <row r="813" spans="1:28" ht="55" customHeight="1" x14ac:dyDescent="0.15">
      <c r="A813" s="42" t="s">
        <v>2217</v>
      </c>
      <c r="B813" s="173"/>
      <c r="C813" s="174" t="s">
        <v>12</v>
      </c>
      <c r="D813" s="78" t="s">
        <v>215</v>
      </c>
      <c r="E813" s="78" t="s">
        <v>2566</v>
      </c>
      <c r="F813" s="78" t="s">
        <v>2328</v>
      </c>
      <c r="G813" s="78" t="s">
        <v>164</v>
      </c>
      <c r="H813" s="175">
        <f>INVENTARIO[[#This Row],[Precio Final]]</f>
        <v>39</v>
      </c>
      <c r="I813" s="78"/>
      <c r="J813" s="78">
        <v>1</v>
      </c>
      <c r="K813" s="110">
        <f>SUMIFS(VENTAS[Cantidad],VENTAS[Código del producto Vendido],INVENTARIO[[#This Row],[Code]])</f>
        <v>0</v>
      </c>
      <c r="L813" s="120">
        <f>INVENTARIO[[#This Row],[Entradas]]-INVENTARIO[[#This Row],[Salidas]]</f>
        <v>1</v>
      </c>
      <c r="M813" s="175">
        <f>INVENTARIO[[#This Row],[Precio Final]]*10%</f>
        <v>3.9000000000000004</v>
      </c>
      <c r="N813" s="42"/>
      <c r="O813" s="42"/>
      <c r="P813" s="42">
        <v>15.86</v>
      </c>
      <c r="Q813" s="110"/>
      <c r="R813" s="42"/>
      <c r="S813" s="178">
        <v>1.5</v>
      </c>
      <c r="T813" s="42">
        <f>INVENTARIO[[#This Row],[Costo Unitario (USD)]]+INVENTARIO[[#This Row],[Costo Envío (USD)]]</f>
        <v>17.36</v>
      </c>
      <c r="U813" s="42">
        <f>INVENTARIO[[#This Row],[Costo total]]*1.5</f>
        <v>26.04</v>
      </c>
      <c r="V813" s="42">
        <v>39</v>
      </c>
      <c r="W813" s="42">
        <f>INVENTARIO[[#This Row],[Precio Final]]-INVENTARIO[[#This Row],[Costo total]]</f>
        <v>21.64</v>
      </c>
      <c r="X813" s="176">
        <f>INVENTARIO[[#This Row],[Ganancia Unitaria]]*INVENTARIO[[#This Row],[Salidas]]</f>
        <v>0</v>
      </c>
      <c r="Y813" s="42" t="s">
        <v>2283</v>
      </c>
      <c r="Z813" s="20"/>
      <c r="AA813" s="20">
        <f>INVENTARIO[[#This Row],[Costo total]]*INVENTARIO[[#This Row],[Entradas]]</f>
        <v>17.36</v>
      </c>
      <c r="AB813" s="172">
        <f>INVENTARIO[[#This Row],[Stock Actual]]*INVENTARIO[[#This Row],[Costo total]]</f>
        <v>17.36</v>
      </c>
    </row>
    <row r="814" spans="1:28" ht="55" customHeight="1" x14ac:dyDescent="0.15">
      <c r="A814" s="43" t="s">
        <v>2218</v>
      </c>
      <c r="B814" s="169"/>
      <c r="C814" s="170" t="s">
        <v>12</v>
      </c>
      <c r="D814" s="83" t="s">
        <v>50</v>
      </c>
      <c r="E814" s="83" t="s">
        <v>2567</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7">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2283</v>
      </c>
      <c r="Z814" s="43"/>
      <c r="AA814" s="43">
        <f>INVENTARIO[[#This Row],[Costo total]]*INVENTARIO[[#This Row],[Entradas]]</f>
        <v>29.68</v>
      </c>
      <c r="AB814" s="172">
        <f>INVENTARIO[[#This Row],[Stock Actual]]*INVENTARIO[[#This Row],[Costo total]]</f>
        <v>0</v>
      </c>
    </row>
    <row r="815" spans="1:28" ht="55" customHeight="1" x14ac:dyDescent="0.15">
      <c r="A815" s="42" t="s">
        <v>2219</v>
      </c>
      <c r="B815" s="173"/>
      <c r="C815" s="174" t="s">
        <v>12</v>
      </c>
      <c r="D815" s="78" t="s">
        <v>50</v>
      </c>
      <c r="E815" s="78" t="s">
        <v>2567</v>
      </c>
      <c r="F815" s="78" t="s">
        <v>695</v>
      </c>
      <c r="G815" s="78" t="s">
        <v>164</v>
      </c>
      <c r="H815" s="175">
        <f>INVENTARIO[[#This Row],[Precio Final]]</f>
        <v>30</v>
      </c>
      <c r="I815" s="78"/>
      <c r="J815" s="78">
        <v>1</v>
      </c>
      <c r="K815" s="110">
        <f>SUMIFS(VENTAS[Cantidad],VENTAS[Código del producto Vendido],INVENTARIO[[#This Row],[Code]])</f>
        <v>1</v>
      </c>
      <c r="L815" s="120">
        <f>INVENTARIO[[#This Row],[Entradas]]-INVENTARIO[[#This Row],[Salidas]]</f>
        <v>0</v>
      </c>
      <c r="M815" s="175">
        <f>INVENTARIO[[#This Row],[Precio Final]]*10%</f>
        <v>3</v>
      </c>
      <c r="N815" s="42"/>
      <c r="O815" s="42"/>
      <c r="P815" s="42">
        <v>13.34</v>
      </c>
      <c r="Q815" s="110"/>
      <c r="R815" s="42"/>
      <c r="S815" s="178">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6">
        <f>INVENTARIO[[#This Row],[Ganancia Unitaria]]*INVENTARIO[[#This Row],[Salidas]]</f>
        <v>15.16</v>
      </c>
      <c r="Y815" s="42" t="s">
        <v>2283</v>
      </c>
      <c r="Z815" s="20"/>
      <c r="AA815" s="20">
        <f>INVENTARIO[[#This Row],[Costo total]]*INVENTARIO[[#This Row],[Entradas]]</f>
        <v>14.84</v>
      </c>
      <c r="AB815" s="172">
        <f>INVENTARIO[[#This Row],[Stock Actual]]*INVENTARIO[[#This Row],[Costo total]]</f>
        <v>0</v>
      </c>
    </row>
    <row r="816" spans="1:28" ht="55" customHeight="1" x14ac:dyDescent="0.15">
      <c r="A816" s="43" t="s">
        <v>2220</v>
      </c>
      <c r="B816" s="169"/>
      <c r="C816" s="170" t="s">
        <v>12</v>
      </c>
      <c r="D816" s="83" t="s">
        <v>50</v>
      </c>
      <c r="E816" s="83" t="s">
        <v>2711</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2283</v>
      </c>
      <c r="Z816" s="43"/>
      <c r="AA816" s="43">
        <f>INVENTARIO[[#This Row],[Costo total]]*INVENTARIO[[#This Row],[Entradas]]</f>
        <v>14.84</v>
      </c>
      <c r="AB816" s="172">
        <f>INVENTARIO[[#This Row],[Stock Actual]]*INVENTARIO[[#This Row],[Costo total]]</f>
        <v>14.84</v>
      </c>
    </row>
    <row r="817" spans="1:28" ht="55" customHeight="1" x14ac:dyDescent="0.15">
      <c r="A817" s="42" t="s">
        <v>2221</v>
      </c>
      <c r="B817" s="173"/>
      <c r="C817" s="174" t="s">
        <v>12</v>
      </c>
      <c r="D817" s="78" t="s">
        <v>52</v>
      </c>
      <c r="E817" s="78" t="s">
        <v>2571</v>
      </c>
      <c r="F817" s="78" t="s">
        <v>695</v>
      </c>
      <c r="G817" s="78" t="s">
        <v>164</v>
      </c>
      <c r="H817" s="175">
        <f>INVENTARIO[[#This Row],[Precio Final]]</f>
        <v>22</v>
      </c>
      <c r="I817" s="78"/>
      <c r="J817" s="78">
        <v>3</v>
      </c>
      <c r="K817" s="110">
        <f>SUMIFS(VENTAS[Cantidad],VENTAS[Código del producto Vendido],INVENTARIO[[#This Row],[Code]])</f>
        <v>3</v>
      </c>
      <c r="L817" s="120">
        <f>INVENTARIO[[#This Row],[Entradas]]-INVENTARIO[[#This Row],[Salidas]]</f>
        <v>0</v>
      </c>
      <c r="M817" s="175">
        <f>INVENTARIO[[#This Row],[Precio Final]]*10%</f>
        <v>2.2000000000000002</v>
      </c>
      <c r="N817" s="42"/>
      <c r="O817" s="42"/>
      <c r="P817" s="42">
        <v>8.24</v>
      </c>
      <c r="Q817" s="110"/>
      <c r="R817" s="42"/>
      <c r="S817" s="178">
        <v>1.5</v>
      </c>
      <c r="T817" s="42">
        <f>INVENTARIO[[#This Row],[Costo Unitario (USD)]]+INVENTARIO[[#This Row],[Costo Envío (USD)]]</f>
        <v>9.74</v>
      </c>
      <c r="U817" s="42">
        <f>INVENTARIO[[#This Row],[Costo total]]*1.5</f>
        <v>14.61</v>
      </c>
      <c r="V817" s="42">
        <v>22</v>
      </c>
      <c r="W817" s="42">
        <f>INVENTARIO[[#This Row],[Precio Final]]-INVENTARIO[[#This Row],[Costo total]]</f>
        <v>12.26</v>
      </c>
      <c r="X817" s="176">
        <f>INVENTARIO[[#This Row],[Ganancia Unitaria]]*INVENTARIO[[#This Row],[Salidas]]</f>
        <v>36.78</v>
      </c>
      <c r="Y817" s="42" t="s">
        <v>2283</v>
      </c>
      <c r="Z817" s="20"/>
      <c r="AA817" s="20">
        <f>INVENTARIO[[#This Row],[Costo total]]*INVENTARIO[[#This Row],[Entradas]]</f>
        <v>29.22</v>
      </c>
      <c r="AB817" s="172">
        <f>INVENTARIO[[#This Row],[Stock Actual]]*INVENTARIO[[#This Row],[Costo total]]</f>
        <v>0</v>
      </c>
    </row>
    <row r="818" spans="1:28" ht="55" customHeight="1" x14ac:dyDescent="0.15">
      <c r="A818" s="43" t="s">
        <v>2222</v>
      </c>
      <c r="B818" s="169"/>
      <c r="C818" s="170" t="s">
        <v>12</v>
      </c>
      <c r="D818" s="83" t="s">
        <v>52</v>
      </c>
      <c r="E818" s="83" t="s">
        <v>2571</v>
      </c>
      <c r="F818" s="83" t="s">
        <v>697</v>
      </c>
      <c r="G818" s="83" t="s">
        <v>164</v>
      </c>
      <c r="H818" s="171">
        <f>INVENTARIO[[#This Row],[Precio Final]]</f>
        <v>22</v>
      </c>
      <c r="I818" s="83"/>
      <c r="J818" s="83">
        <v>3</v>
      </c>
      <c r="K818" s="112">
        <f>SUMIFS(VENTAS[Cantidad],VENTAS[Código del producto Vendido],INVENTARIO[[#This Row],[Code]])</f>
        <v>1</v>
      </c>
      <c r="L818" s="121">
        <f>INVENTARIO[[#This Row],[Entradas]]-INVENTARIO[[#This Row],[Salidas]]</f>
        <v>2</v>
      </c>
      <c r="M818" s="171">
        <f>INVENTARIO[[#This Row],[Precio Final]]*10%</f>
        <v>2.2000000000000002</v>
      </c>
      <c r="N818" s="43"/>
      <c r="O818" s="43"/>
      <c r="P818" s="43">
        <v>8.24</v>
      </c>
      <c r="Q818" s="112"/>
      <c r="R818" s="43"/>
      <c r="S818" s="177">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12.26</v>
      </c>
      <c r="Y818" s="43" t="s">
        <v>2283</v>
      </c>
      <c r="Z818" s="43"/>
      <c r="AA818" s="43">
        <f>INVENTARIO[[#This Row],[Costo total]]*INVENTARIO[[#This Row],[Entradas]]</f>
        <v>29.22</v>
      </c>
      <c r="AB818" s="172">
        <f>INVENTARIO[[#This Row],[Stock Actual]]*INVENTARIO[[#This Row],[Costo total]]</f>
        <v>19.48</v>
      </c>
    </row>
    <row r="819" spans="1:28" ht="55" customHeight="1" x14ac:dyDescent="0.15">
      <c r="A819" s="42" t="s">
        <v>2223</v>
      </c>
      <c r="B819" s="173"/>
      <c r="C819" s="174" t="s">
        <v>12</v>
      </c>
      <c r="D819" s="78" t="s">
        <v>52</v>
      </c>
      <c r="E819" s="78" t="s">
        <v>2712</v>
      </c>
      <c r="F819" s="78" t="s">
        <v>698</v>
      </c>
      <c r="G819" s="78" t="s">
        <v>164</v>
      </c>
      <c r="H819" s="175">
        <f>INVENTARIO[[#This Row],[Precio Final]]</f>
        <v>22</v>
      </c>
      <c r="I819" s="78"/>
      <c r="J819" s="78">
        <v>2</v>
      </c>
      <c r="K819" s="110">
        <f>SUMIFS(VENTAS[Cantidad],VENTAS[Código del producto Vendido],INVENTARIO[[#This Row],[Code]])</f>
        <v>1</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12.26</v>
      </c>
      <c r="Y819" s="42" t="s">
        <v>2283</v>
      </c>
      <c r="Z819" s="20"/>
      <c r="AA819" s="20">
        <f>INVENTARIO[[#This Row],[Costo total]]*INVENTARIO[[#This Row],[Entradas]]</f>
        <v>19.48</v>
      </c>
      <c r="AB819" s="172">
        <f>INVENTARIO[[#This Row],[Stock Actual]]*INVENTARIO[[#This Row],[Costo total]]</f>
        <v>9.74</v>
      </c>
    </row>
    <row r="820" spans="1:28" ht="55" customHeight="1" x14ac:dyDescent="0.15">
      <c r="A820" s="43" t="s">
        <v>2224</v>
      </c>
      <c r="B820" s="169"/>
      <c r="C820" s="170" t="s">
        <v>12</v>
      </c>
      <c r="D820" s="83" t="s">
        <v>50</v>
      </c>
      <c r="E820" s="83" t="s">
        <v>2568</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7">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2283</v>
      </c>
      <c r="Z820" s="43"/>
      <c r="AA820" s="43">
        <f>INVENTARIO[[#This Row],[Costo total]]*INVENTARIO[[#This Row],[Entradas]]</f>
        <v>15.09</v>
      </c>
      <c r="AB820" s="172">
        <f>INVENTARIO[[#This Row],[Stock Actual]]*INVENTARIO[[#This Row],[Costo total]]</f>
        <v>15.09</v>
      </c>
    </row>
    <row r="821" spans="1:28" ht="55" customHeight="1" x14ac:dyDescent="0.15">
      <c r="A821" s="42" t="s">
        <v>2225</v>
      </c>
      <c r="B821" s="173"/>
      <c r="C821" s="174" t="s">
        <v>12</v>
      </c>
      <c r="D821" s="78" t="s">
        <v>50</v>
      </c>
      <c r="E821" s="78" t="s">
        <v>2568</v>
      </c>
      <c r="F821" s="78" t="s">
        <v>695</v>
      </c>
      <c r="G821" s="78" t="s">
        <v>164</v>
      </c>
      <c r="H821" s="175">
        <f>INVENTARIO[[#This Row],[Precio Final]]</f>
        <v>30</v>
      </c>
      <c r="I821" s="78"/>
      <c r="J821" s="78">
        <v>1</v>
      </c>
      <c r="K821" s="110">
        <f>SUMIFS(VENTAS[Cantidad],VENTAS[Código del producto Vendido],INVENTARIO[[#This Row],[Code]])</f>
        <v>0</v>
      </c>
      <c r="L821" s="120">
        <f>INVENTARIO[[#This Row],[Entradas]]-INVENTARIO[[#This Row],[Salidas]]</f>
        <v>1</v>
      </c>
      <c r="M821" s="175">
        <f>INVENTARIO[[#This Row],[Precio Final]]*10%</f>
        <v>3</v>
      </c>
      <c r="N821" s="42"/>
      <c r="O821" s="42"/>
      <c r="P821" s="42">
        <v>13.59</v>
      </c>
      <c r="Q821" s="110"/>
      <c r="R821" s="42"/>
      <c r="S821" s="178">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6">
        <f>INVENTARIO[[#This Row],[Ganancia Unitaria]]*INVENTARIO[[#This Row],[Salidas]]</f>
        <v>0</v>
      </c>
      <c r="Y821" s="42" t="s">
        <v>2283</v>
      </c>
      <c r="Z821" s="20"/>
      <c r="AA821" s="20">
        <f>INVENTARIO[[#This Row],[Costo total]]*INVENTARIO[[#This Row],[Entradas]]</f>
        <v>15.09</v>
      </c>
      <c r="AB821" s="172">
        <f>INVENTARIO[[#This Row],[Stock Actual]]*INVENTARIO[[#This Row],[Costo total]]</f>
        <v>15.09</v>
      </c>
    </row>
    <row r="822" spans="1:28" ht="55" customHeight="1" x14ac:dyDescent="0.15">
      <c r="A822" s="43" t="s">
        <v>2226</v>
      </c>
      <c r="B822" s="169"/>
      <c r="C822" s="170" t="s">
        <v>12</v>
      </c>
      <c r="D822" s="83" t="s">
        <v>50</v>
      </c>
      <c r="E822" s="83" t="s">
        <v>2346</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7">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2283</v>
      </c>
      <c r="Z822" s="43"/>
      <c r="AA822" s="43">
        <f>INVENTARIO[[#This Row],[Costo total]]*INVENTARIO[[#This Row],[Entradas]]</f>
        <v>12.4</v>
      </c>
      <c r="AB822" s="172">
        <f>INVENTARIO[[#This Row],[Stock Actual]]*INVENTARIO[[#This Row],[Costo total]]</f>
        <v>12.4</v>
      </c>
    </row>
    <row r="823" spans="1:28" ht="55" customHeight="1" x14ac:dyDescent="0.15">
      <c r="A823" s="42" t="s">
        <v>2227</v>
      </c>
      <c r="B823" s="173"/>
      <c r="C823" s="174" t="s">
        <v>12</v>
      </c>
      <c r="D823" s="78" t="s">
        <v>50</v>
      </c>
      <c r="E823" s="78" t="s">
        <v>2346</v>
      </c>
      <c r="F823" s="78" t="s">
        <v>695</v>
      </c>
      <c r="G823" s="78" t="s">
        <v>164</v>
      </c>
      <c r="H823" s="175">
        <f>INVENTARIO[[#This Row],[Precio Final]]</f>
        <v>25</v>
      </c>
      <c r="I823" s="78"/>
      <c r="J823" s="78">
        <v>2</v>
      </c>
      <c r="K823" s="110">
        <f>SUMIFS(VENTAS[Cantidad],VENTAS[Código del producto Vendido],INVENTARIO[[#This Row],[Code]])</f>
        <v>0</v>
      </c>
      <c r="L823" s="120">
        <f>INVENTARIO[[#This Row],[Entradas]]-INVENTARIO[[#This Row],[Salidas]]</f>
        <v>2</v>
      </c>
      <c r="M823" s="175">
        <f>INVENTARIO[[#This Row],[Precio Final]]*10%</f>
        <v>2.5</v>
      </c>
      <c r="N823" s="42"/>
      <c r="O823" s="42"/>
      <c r="P823" s="42">
        <v>10.9</v>
      </c>
      <c r="Q823" s="110"/>
      <c r="R823" s="42"/>
      <c r="S823" s="178">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6">
        <f>INVENTARIO[[#This Row],[Ganancia Unitaria]]*INVENTARIO[[#This Row],[Salidas]]</f>
        <v>0</v>
      </c>
      <c r="Y823" s="42" t="s">
        <v>2283</v>
      </c>
      <c r="Z823" s="20"/>
      <c r="AA823" s="20">
        <f>INVENTARIO[[#This Row],[Costo total]]*INVENTARIO[[#This Row],[Entradas]]</f>
        <v>24.8</v>
      </c>
      <c r="AB823" s="172">
        <f>INVENTARIO[[#This Row],[Stock Actual]]*INVENTARIO[[#This Row],[Costo total]]</f>
        <v>24.8</v>
      </c>
    </row>
    <row r="824" spans="1:28" ht="55" customHeight="1" x14ac:dyDescent="0.15">
      <c r="A824" s="43" t="s">
        <v>2228</v>
      </c>
      <c r="B824" s="169"/>
      <c r="C824" s="170" t="s">
        <v>12</v>
      </c>
      <c r="D824" s="83" t="s">
        <v>50</v>
      </c>
      <c r="E824" s="83" t="s">
        <v>2346</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2283</v>
      </c>
      <c r="Z824" s="43"/>
      <c r="AA824" s="43">
        <f>INVENTARIO[[#This Row],[Costo total]]*INVENTARIO[[#This Row],[Entradas]]</f>
        <v>12.4</v>
      </c>
      <c r="AB824" s="172">
        <f>INVENTARIO[[#This Row],[Stock Actual]]*INVENTARIO[[#This Row],[Costo total]]</f>
        <v>0</v>
      </c>
    </row>
    <row r="825" spans="1:28" ht="55" customHeight="1" x14ac:dyDescent="0.15">
      <c r="A825" s="42" t="s">
        <v>2229</v>
      </c>
      <c r="B825" s="173"/>
      <c r="C825" s="174" t="s">
        <v>12</v>
      </c>
      <c r="D825" s="78" t="s">
        <v>215</v>
      </c>
      <c r="E825" s="78" t="s">
        <v>2566</v>
      </c>
      <c r="F825" s="78" t="s">
        <v>714</v>
      </c>
      <c r="G825" s="78" t="s">
        <v>164</v>
      </c>
      <c r="H825" s="175">
        <f>INVENTARIO[[#This Row],[Precio Final]]</f>
        <v>40</v>
      </c>
      <c r="I825" s="78"/>
      <c r="J825" s="78">
        <v>1</v>
      </c>
      <c r="K825" s="110">
        <f>SUMIFS(VENTAS[Cantidad],VENTAS[Código del producto Vendido],INVENTARIO[[#This Row],[Code]])</f>
        <v>0</v>
      </c>
      <c r="L825" s="120">
        <f>INVENTARIO[[#This Row],[Entradas]]-INVENTARIO[[#This Row],[Salidas]]</f>
        <v>1</v>
      </c>
      <c r="M825" s="175">
        <f>INVENTARIO[[#This Row],[Precio Final]]*10%</f>
        <v>4</v>
      </c>
      <c r="N825" s="42"/>
      <c r="O825" s="42"/>
      <c r="P825" s="42">
        <v>15.86</v>
      </c>
      <c r="Q825" s="110"/>
      <c r="R825" s="42"/>
      <c r="S825" s="178">
        <v>5</v>
      </c>
      <c r="T825" s="42">
        <f>INVENTARIO[[#This Row],[Costo Unitario (USD)]]+INVENTARIO[[#This Row],[Costo Envío (USD)]]</f>
        <v>20.86</v>
      </c>
      <c r="U825" s="42">
        <f>INVENTARIO[[#This Row],[Costo total]]*1.5</f>
        <v>31.29</v>
      </c>
      <c r="V825" s="42">
        <v>40</v>
      </c>
      <c r="W825" s="42">
        <f>INVENTARIO[[#This Row],[Precio Final]]-INVENTARIO[[#This Row],[Costo total]]</f>
        <v>19.14</v>
      </c>
      <c r="X825" s="176">
        <f>INVENTARIO[[#This Row],[Ganancia Unitaria]]*INVENTARIO[[#This Row],[Salidas]]</f>
        <v>0</v>
      </c>
      <c r="Y825" s="42" t="s">
        <v>2283</v>
      </c>
      <c r="Z825" s="20"/>
      <c r="AA825" s="20">
        <f>INVENTARIO[[#This Row],[Costo total]]*INVENTARIO[[#This Row],[Entradas]]</f>
        <v>20.86</v>
      </c>
      <c r="AB825" s="172">
        <f>INVENTARIO[[#This Row],[Stock Actual]]*INVENTARIO[[#This Row],[Costo total]]</f>
        <v>20.86</v>
      </c>
    </row>
    <row r="826" spans="1:28" ht="55" customHeight="1" x14ac:dyDescent="0.15">
      <c r="A826" s="43" t="s">
        <v>2230</v>
      </c>
      <c r="B826" s="169"/>
      <c r="C826" s="170" t="s">
        <v>12</v>
      </c>
      <c r="D826" s="83" t="s">
        <v>50</v>
      </c>
      <c r="E826" s="83" t="s">
        <v>2285</v>
      </c>
      <c r="F826" s="83" t="s">
        <v>695</v>
      </c>
      <c r="G826" s="83" t="s">
        <v>164</v>
      </c>
      <c r="H826" s="171">
        <f>INVENTARIO[[#This Row],[Precio Final]]</f>
        <v>27</v>
      </c>
      <c r="I826" s="83">
        <f t="shared" ref="I826:I880"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7">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2283</v>
      </c>
      <c r="Z826" s="43"/>
      <c r="AA826" s="43">
        <f>INVENTARIO[[#This Row],[Costo total]]*INVENTARIO[[#This Row],[Entradas]]</f>
        <v>27.94</v>
      </c>
      <c r="AB826" s="172">
        <f>INVENTARIO[[#This Row],[Stock Actual]]*INVENTARIO[[#This Row],[Costo total]]</f>
        <v>13.97</v>
      </c>
    </row>
    <row r="827" spans="1:28" ht="55" customHeight="1" x14ac:dyDescent="0.15">
      <c r="A827" s="42" t="s">
        <v>2231</v>
      </c>
      <c r="B827" s="173"/>
      <c r="C827" s="174" t="s">
        <v>12</v>
      </c>
      <c r="D827" s="78" t="s">
        <v>50</v>
      </c>
      <c r="E827" s="78" t="s">
        <v>2285</v>
      </c>
      <c r="F827" s="78" t="s">
        <v>697</v>
      </c>
      <c r="G827" s="78" t="s">
        <v>164</v>
      </c>
      <c r="H827" s="175">
        <f>INVENTARIO[[#This Row],[Precio Final]]</f>
        <v>27</v>
      </c>
      <c r="I827" s="78">
        <f t="shared" si="58"/>
        <v>20.955000000000002</v>
      </c>
      <c r="J827" s="78">
        <v>2</v>
      </c>
      <c r="K827" s="110">
        <f>SUMIFS(VENTAS[Cantidad],VENTAS[Código del producto Vendido],INVENTARIO[[#This Row],[Code]])</f>
        <v>0</v>
      </c>
      <c r="L827" s="120">
        <f>INVENTARIO[[#This Row],[Entradas]]-INVENTARIO[[#This Row],[Salidas]]</f>
        <v>2</v>
      </c>
      <c r="M827" s="175">
        <f>INVENTARIO[[#This Row],[Precio Final]]*10%</f>
        <v>2.7</v>
      </c>
      <c r="N827" s="42"/>
      <c r="O827" s="42"/>
      <c r="P827" s="42">
        <v>12.47</v>
      </c>
      <c r="Q827" s="110"/>
      <c r="R827" s="42"/>
      <c r="S827" s="178">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6">
        <f>INVENTARIO[[#This Row],[Ganancia Unitaria]]*INVENTARIO[[#This Row],[Salidas]]</f>
        <v>0</v>
      </c>
      <c r="Y827" s="42" t="s">
        <v>2283</v>
      </c>
      <c r="Z827" s="20"/>
      <c r="AA827" s="20">
        <f>INVENTARIO[[#This Row],[Costo total]]*INVENTARIO[[#This Row],[Entradas]]</f>
        <v>27.94</v>
      </c>
      <c r="AB827" s="172">
        <f>INVENTARIO[[#This Row],[Stock Actual]]*INVENTARIO[[#This Row],[Costo total]]</f>
        <v>27.94</v>
      </c>
    </row>
    <row r="828" spans="1:28" ht="55" customHeight="1" x14ac:dyDescent="0.15">
      <c r="A828" s="43" t="s">
        <v>2232</v>
      </c>
      <c r="B828" s="169"/>
      <c r="C828" s="170" t="s">
        <v>12</v>
      </c>
      <c r="D828" s="83" t="s">
        <v>50</v>
      </c>
      <c r="E828" s="83" t="s">
        <v>2285</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2283</v>
      </c>
      <c r="Z828" s="43"/>
      <c r="AA828" s="43">
        <f>INVENTARIO[[#This Row],[Costo total]]*INVENTARIO[[#This Row],[Entradas]]</f>
        <v>13.97</v>
      </c>
      <c r="AB828" s="172">
        <f>INVENTARIO[[#This Row],[Stock Actual]]*INVENTARIO[[#This Row],[Costo total]]</f>
        <v>0</v>
      </c>
    </row>
    <row r="829" spans="1:28" ht="55" customHeight="1" x14ac:dyDescent="0.15">
      <c r="A829" s="42" t="s">
        <v>2233</v>
      </c>
      <c r="B829" s="173"/>
      <c r="C829" s="174" t="s">
        <v>12</v>
      </c>
      <c r="D829" s="78" t="s">
        <v>50</v>
      </c>
      <c r="E829" s="78" t="s">
        <v>2333</v>
      </c>
      <c r="F829" s="78" t="s">
        <v>692</v>
      </c>
      <c r="G829" s="78" t="s">
        <v>164</v>
      </c>
      <c r="H829" s="175">
        <f>INVENTARIO[[#This Row],[Precio Final]]</f>
        <v>30</v>
      </c>
      <c r="I829" s="78">
        <f t="shared" si="58"/>
        <v>21.495000000000001</v>
      </c>
      <c r="J829" s="78">
        <v>1</v>
      </c>
      <c r="K829" s="110">
        <f>SUMIFS(VENTAS[Cantidad],VENTAS[Código del producto Vendido],INVENTARIO[[#This Row],[Code]])</f>
        <v>0</v>
      </c>
      <c r="L829" s="120">
        <f>INVENTARIO[[#This Row],[Entradas]]-INVENTARIO[[#This Row],[Salidas]]</f>
        <v>1</v>
      </c>
      <c r="M829" s="175">
        <f>INVENTARIO[[#This Row],[Precio Final]]*10%</f>
        <v>3</v>
      </c>
      <c r="N829" s="42"/>
      <c r="O829" s="42"/>
      <c r="P829" s="42">
        <v>12.83</v>
      </c>
      <c r="Q829" s="110"/>
      <c r="R829" s="42"/>
      <c r="S829" s="178">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6">
        <f>INVENTARIO[[#This Row],[Ganancia Unitaria]]*INVENTARIO[[#This Row],[Salidas]]</f>
        <v>0</v>
      </c>
      <c r="Y829" s="42" t="s">
        <v>2283</v>
      </c>
      <c r="Z829" s="20"/>
      <c r="AA829" s="20">
        <f>INVENTARIO[[#This Row],[Costo total]]*INVENTARIO[[#This Row],[Entradas]]</f>
        <v>14.33</v>
      </c>
      <c r="AB829" s="172">
        <f>INVENTARIO[[#This Row],[Stock Actual]]*INVENTARIO[[#This Row],[Costo total]]</f>
        <v>14.33</v>
      </c>
    </row>
    <row r="830" spans="1:28" ht="55" customHeight="1" x14ac:dyDescent="0.15">
      <c r="A830" s="43" t="s">
        <v>2234</v>
      </c>
      <c r="B830" s="169"/>
      <c r="C830" s="170" t="s">
        <v>12</v>
      </c>
      <c r="D830" s="83" t="s">
        <v>50</v>
      </c>
      <c r="E830" s="83" t="s">
        <v>2334</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7">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2283</v>
      </c>
      <c r="Z830" s="43"/>
      <c r="AA830" s="43">
        <f>INVENTARIO[[#This Row],[Costo total]]*INVENTARIO[[#This Row],[Entradas]]</f>
        <v>14.33</v>
      </c>
      <c r="AB830" s="172">
        <f>INVENTARIO[[#This Row],[Stock Actual]]*INVENTARIO[[#This Row],[Costo total]]</f>
        <v>0</v>
      </c>
    </row>
    <row r="831" spans="1:28" ht="55" customHeight="1" x14ac:dyDescent="0.15">
      <c r="A831" s="42" t="s">
        <v>2235</v>
      </c>
      <c r="B831" s="173"/>
      <c r="C831" s="174" t="s">
        <v>12</v>
      </c>
      <c r="D831" s="78" t="s">
        <v>50</v>
      </c>
      <c r="E831" s="78" t="s">
        <v>2335</v>
      </c>
      <c r="F831" s="78" t="s">
        <v>692</v>
      </c>
      <c r="G831" s="78" t="s">
        <v>164</v>
      </c>
      <c r="H831" s="175">
        <f>INVENTARIO[[#This Row],[Precio Final]]</f>
        <v>25</v>
      </c>
      <c r="I831" s="78">
        <f t="shared" si="58"/>
        <v>16.649999999999999</v>
      </c>
      <c r="J831" s="78">
        <v>1</v>
      </c>
      <c r="K831" s="110">
        <f>SUMIFS(VENTAS[Cantidad],VENTAS[Código del producto Vendido],INVENTARIO[[#This Row],[Code]])</f>
        <v>1</v>
      </c>
      <c r="L831" s="120">
        <f>INVENTARIO[[#This Row],[Entradas]]-INVENTARIO[[#This Row],[Salidas]]</f>
        <v>0</v>
      </c>
      <c r="M831" s="175">
        <f>INVENTARIO[[#This Row],[Precio Final]]*10%</f>
        <v>2.5</v>
      </c>
      <c r="N831" s="42"/>
      <c r="O831" s="42"/>
      <c r="P831" s="42">
        <v>9.6</v>
      </c>
      <c r="Q831" s="110"/>
      <c r="R831" s="42"/>
      <c r="S831" s="178">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6">
        <f>INVENTARIO[[#This Row],[Ganancia Unitaria]]*INVENTARIO[[#This Row],[Salidas]]</f>
        <v>13.9</v>
      </c>
      <c r="Y831" s="42" t="s">
        <v>2283</v>
      </c>
      <c r="Z831" s="20"/>
      <c r="AA831" s="20">
        <f>INVENTARIO[[#This Row],[Costo total]]*INVENTARIO[[#This Row],[Entradas]]</f>
        <v>11.1</v>
      </c>
      <c r="AB831" s="172">
        <f>INVENTARIO[[#This Row],[Stock Actual]]*INVENTARIO[[#This Row],[Costo total]]</f>
        <v>0</v>
      </c>
    </row>
    <row r="832" spans="1:28" ht="55" customHeight="1" x14ac:dyDescent="0.15">
      <c r="A832" s="43" t="s">
        <v>2236</v>
      </c>
      <c r="B832" s="169"/>
      <c r="C832" s="170" t="s">
        <v>12</v>
      </c>
      <c r="D832" s="83" t="s">
        <v>50</v>
      </c>
      <c r="E832" s="83" t="s">
        <v>2713</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7">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2283</v>
      </c>
      <c r="Z832" s="43"/>
      <c r="AA832" s="43">
        <f>INVENTARIO[[#This Row],[Costo total]]*INVENTARIO[[#This Row],[Entradas]]</f>
        <v>22.2</v>
      </c>
      <c r="AB832" s="172">
        <f>INVENTARIO[[#This Row],[Stock Actual]]*INVENTARIO[[#This Row],[Costo total]]</f>
        <v>22.2</v>
      </c>
    </row>
    <row r="833" spans="1:28" ht="55" customHeight="1" x14ac:dyDescent="0.15">
      <c r="A833" s="42" t="s">
        <v>2237</v>
      </c>
      <c r="B833" s="173"/>
      <c r="C833" s="174" t="s">
        <v>12</v>
      </c>
      <c r="D833" s="78" t="s">
        <v>50</v>
      </c>
      <c r="E833" s="78" t="s">
        <v>2335</v>
      </c>
      <c r="F833" s="78" t="s">
        <v>697</v>
      </c>
      <c r="G833" s="78" t="s">
        <v>164</v>
      </c>
      <c r="H833" s="175">
        <f>INVENTARIO[[#This Row],[Precio Final]]</f>
        <v>25</v>
      </c>
      <c r="I833" s="78">
        <f t="shared" si="58"/>
        <v>16.649999999999999</v>
      </c>
      <c r="J833" s="78">
        <v>1</v>
      </c>
      <c r="K833" s="110">
        <f>SUMIFS(VENTAS[Cantidad],VENTAS[Código del producto Vendido],INVENTARIO[[#This Row],[Code]])</f>
        <v>0</v>
      </c>
      <c r="L833" s="120">
        <f>INVENTARIO[[#This Row],[Entradas]]-INVENTARIO[[#This Row],[Salidas]]</f>
        <v>1</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0</v>
      </c>
      <c r="Y833" s="42" t="s">
        <v>2283</v>
      </c>
      <c r="Z833" s="20"/>
      <c r="AA833" s="20">
        <f>INVENTARIO[[#This Row],[Costo total]]*INVENTARIO[[#This Row],[Entradas]]</f>
        <v>11.1</v>
      </c>
      <c r="AB833" s="172">
        <f>INVENTARIO[[#This Row],[Stock Actual]]*INVENTARIO[[#This Row],[Costo total]]</f>
        <v>11.1</v>
      </c>
    </row>
    <row r="834" spans="1:28" ht="55" customHeight="1" x14ac:dyDescent="0.15">
      <c r="A834" s="43" t="s">
        <v>2238</v>
      </c>
      <c r="B834" s="169"/>
      <c r="C834" s="170" t="s">
        <v>12</v>
      </c>
      <c r="D834" s="83" t="s">
        <v>50</v>
      </c>
      <c r="E834" s="83" t="s">
        <v>2336</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2283</v>
      </c>
      <c r="Z834" s="43"/>
      <c r="AA834" s="43">
        <f>INVENTARIO[[#This Row],[Costo total]]*INVENTARIO[[#This Row],[Entradas]]</f>
        <v>11.1</v>
      </c>
      <c r="AB834" s="172">
        <f>INVENTARIO[[#This Row],[Stock Actual]]*INVENTARIO[[#This Row],[Costo total]]</f>
        <v>11.1</v>
      </c>
    </row>
    <row r="835" spans="1:28" ht="55" customHeight="1" x14ac:dyDescent="0.15">
      <c r="A835" s="42" t="s">
        <v>2239</v>
      </c>
      <c r="B835" s="173"/>
      <c r="C835" s="174" t="s">
        <v>12</v>
      </c>
      <c r="D835" s="78" t="s">
        <v>52</v>
      </c>
      <c r="E835" s="78" t="s">
        <v>2286</v>
      </c>
      <c r="F835" s="78" t="s">
        <v>698</v>
      </c>
      <c r="G835" s="78" t="s">
        <v>164</v>
      </c>
      <c r="H835" s="175">
        <f>INVENTARIO[[#This Row],[Precio Final]]</f>
        <v>12</v>
      </c>
      <c r="I835" s="78">
        <f t="shared" si="58"/>
        <v>8.5500000000000007</v>
      </c>
      <c r="J835" s="78">
        <v>1</v>
      </c>
      <c r="K835" s="110">
        <f>SUMIFS(VENTAS[Cantidad],VENTAS[Código del producto Vendido],INVENTARIO[[#This Row],[Code]])</f>
        <v>1</v>
      </c>
      <c r="L835" s="120">
        <f>INVENTARIO[[#This Row],[Entradas]]-INVENTARIO[[#This Row],[Salidas]]</f>
        <v>0</v>
      </c>
      <c r="M835" s="175">
        <f>INVENTARIO[[#This Row],[Precio Final]]*10%</f>
        <v>1.2000000000000002</v>
      </c>
      <c r="N835" s="42"/>
      <c r="O835" s="42"/>
      <c r="P835" s="42">
        <v>4.2</v>
      </c>
      <c r="Q835" s="110"/>
      <c r="R835" s="42"/>
      <c r="S835" s="178">
        <v>1.5</v>
      </c>
      <c r="T835" s="42">
        <f>INVENTARIO[[#This Row],[Costo Unitario (USD)]]+INVENTARIO[[#This Row],[Costo Envío (USD)]]</f>
        <v>5.7</v>
      </c>
      <c r="U835" s="42">
        <f>INVENTARIO[[#This Row],[Costo total]]*1.5</f>
        <v>8.5500000000000007</v>
      </c>
      <c r="V835" s="42">
        <v>12</v>
      </c>
      <c r="W835" s="42">
        <f>INVENTARIO[[#This Row],[Precio Final]]-INVENTARIO[[#This Row],[Costo total]]</f>
        <v>6.3</v>
      </c>
      <c r="X835" s="176">
        <f>INVENTARIO[[#This Row],[Ganancia Unitaria]]*INVENTARIO[[#This Row],[Salidas]]</f>
        <v>6.3</v>
      </c>
      <c r="Y835" s="42" t="s">
        <v>2283</v>
      </c>
      <c r="Z835" s="20"/>
      <c r="AA835" s="20">
        <f>INVENTARIO[[#This Row],[Costo total]]*INVENTARIO[[#This Row],[Entradas]]</f>
        <v>5.7</v>
      </c>
      <c r="AB835" s="172">
        <f>INVENTARIO[[#This Row],[Stock Actual]]*INVENTARIO[[#This Row],[Costo total]]</f>
        <v>0</v>
      </c>
    </row>
    <row r="836" spans="1:28" ht="55" customHeight="1" x14ac:dyDescent="0.15">
      <c r="A836" s="43" t="s">
        <v>2240</v>
      </c>
      <c r="B836" s="169"/>
      <c r="C836" s="170" t="s">
        <v>12</v>
      </c>
      <c r="D836" s="83" t="s">
        <v>52</v>
      </c>
      <c r="E836" s="83" t="s">
        <v>2286</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7">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2283</v>
      </c>
      <c r="Z836" s="43"/>
      <c r="AA836" s="43">
        <f>INVENTARIO[[#This Row],[Costo total]]*INVENTARIO[[#This Row],[Entradas]]</f>
        <v>5.7</v>
      </c>
      <c r="AB836" s="172">
        <f>INVENTARIO[[#This Row],[Stock Actual]]*INVENTARIO[[#This Row],[Costo total]]</f>
        <v>0</v>
      </c>
    </row>
    <row r="837" spans="1:28" ht="55" customHeight="1" x14ac:dyDescent="0.15">
      <c r="A837" s="42" t="s">
        <v>2241</v>
      </c>
      <c r="B837" s="173"/>
      <c r="C837" s="174" t="s">
        <v>12</v>
      </c>
      <c r="D837" s="78" t="s">
        <v>52</v>
      </c>
      <c r="E837" s="78" t="s">
        <v>2569</v>
      </c>
      <c r="F837" s="78" t="s">
        <v>697</v>
      </c>
      <c r="G837" s="78" t="s">
        <v>164</v>
      </c>
      <c r="H837" s="175">
        <f>INVENTARIO[[#This Row],[Precio Final]]</f>
        <v>20</v>
      </c>
      <c r="I837" s="78">
        <f t="shared" si="58"/>
        <v>12.99</v>
      </c>
      <c r="J837" s="78">
        <v>1</v>
      </c>
      <c r="K837" s="110">
        <f>SUMIFS(VENTAS[Cantidad],VENTAS[Código del producto Vendido],INVENTARIO[[#This Row],[Code]])</f>
        <v>0</v>
      </c>
      <c r="L837" s="120">
        <f>INVENTARIO[[#This Row],[Entradas]]-INVENTARIO[[#This Row],[Salidas]]</f>
        <v>1</v>
      </c>
      <c r="M837" s="175">
        <f>INVENTARIO[[#This Row],[Precio Final]]*10%</f>
        <v>2</v>
      </c>
      <c r="N837" s="42"/>
      <c r="O837" s="42"/>
      <c r="P837" s="42">
        <v>7.16</v>
      </c>
      <c r="Q837" s="110"/>
      <c r="R837" s="42"/>
      <c r="S837" s="178">
        <v>1.5</v>
      </c>
      <c r="T837" s="42">
        <f>INVENTARIO[[#This Row],[Costo Unitario (USD)]]+INVENTARIO[[#This Row],[Costo Envío (USD)]]</f>
        <v>8.66</v>
      </c>
      <c r="U837" s="42">
        <f>INVENTARIO[[#This Row],[Costo total]]*1.5</f>
        <v>12.99</v>
      </c>
      <c r="V837" s="42">
        <v>20</v>
      </c>
      <c r="W837" s="42">
        <f>INVENTARIO[[#This Row],[Precio Final]]-INVENTARIO[[#This Row],[Costo total]]</f>
        <v>11.34</v>
      </c>
      <c r="X837" s="176">
        <f>INVENTARIO[[#This Row],[Ganancia Unitaria]]*INVENTARIO[[#This Row],[Salidas]]</f>
        <v>0</v>
      </c>
      <c r="Y837" s="42" t="s">
        <v>2283</v>
      </c>
      <c r="Z837" s="20"/>
      <c r="AA837" s="20">
        <f>INVENTARIO[[#This Row],[Costo total]]*INVENTARIO[[#This Row],[Entradas]]</f>
        <v>8.66</v>
      </c>
      <c r="AB837" s="172">
        <f>INVENTARIO[[#This Row],[Stock Actual]]*INVENTARIO[[#This Row],[Costo total]]</f>
        <v>8.66</v>
      </c>
    </row>
    <row r="838" spans="1:28" ht="55" customHeight="1" x14ac:dyDescent="0.15">
      <c r="A838" s="43" t="s">
        <v>2242</v>
      </c>
      <c r="B838" s="169"/>
      <c r="C838" s="170" t="s">
        <v>12</v>
      </c>
      <c r="D838" s="83" t="s">
        <v>52</v>
      </c>
      <c r="E838" s="83" t="s">
        <v>2570</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7">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2283</v>
      </c>
      <c r="Z838" s="43"/>
      <c r="AA838" s="43">
        <f>INVENTARIO[[#This Row],[Costo total]]*INVENTARIO[[#This Row],[Entradas]]</f>
        <v>8.66</v>
      </c>
      <c r="AB838" s="172">
        <f>INVENTARIO[[#This Row],[Stock Actual]]*INVENTARIO[[#This Row],[Costo total]]</f>
        <v>8.66</v>
      </c>
    </row>
    <row r="839" spans="1:28" ht="55" customHeight="1" x14ac:dyDescent="0.15">
      <c r="A839" s="42" t="s">
        <v>2243</v>
      </c>
      <c r="B839" s="173"/>
      <c r="C839" s="174" t="s">
        <v>12</v>
      </c>
      <c r="D839" s="78" t="s">
        <v>1209</v>
      </c>
      <c r="E839" s="78" t="s">
        <v>2572</v>
      </c>
      <c r="F839" s="78" t="s">
        <v>697</v>
      </c>
      <c r="G839" s="78" t="s">
        <v>164</v>
      </c>
      <c r="H839" s="175">
        <f>INVENTARIO[[#This Row],[Precio Final]]</f>
        <v>30</v>
      </c>
      <c r="I839" s="78">
        <f t="shared" si="58"/>
        <v>26.805</v>
      </c>
      <c r="J839" s="78">
        <v>1</v>
      </c>
      <c r="K839" s="110">
        <f>SUMIFS(VENTAS[Cantidad],VENTAS[Código del producto Vendido],INVENTARIO[[#This Row],[Code]])</f>
        <v>0</v>
      </c>
      <c r="L839" s="120">
        <f>INVENTARIO[[#This Row],[Entradas]]-INVENTARIO[[#This Row],[Salidas]]</f>
        <v>1</v>
      </c>
      <c r="M839" s="175">
        <f>INVENTARIO[[#This Row],[Precio Final]]*10%</f>
        <v>3</v>
      </c>
      <c r="N839" s="42"/>
      <c r="O839" s="42"/>
      <c r="P839" s="42">
        <v>16.37</v>
      </c>
      <c r="Q839" s="110"/>
      <c r="R839" s="42"/>
      <c r="S839" s="178">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6">
        <f>INVENTARIO[[#This Row],[Ganancia Unitaria]]*INVENTARIO[[#This Row],[Salidas]]</f>
        <v>0</v>
      </c>
      <c r="Y839" s="42" t="s">
        <v>2283</v>
      </c>
      <c r="Z839" s="20"/>
      <c r="AA839" s="20">
        <f>INVENTARIO[[#This Row],[Costo total]]*INVENTARIO[[#This Row],[Entradas]]</f>
        <v>17.87</v>
      </c>
      <c r="AB839" s="172">
        <f>INVENTARIO[[#This Row],[Stock Actual]]*INVENTARIO[[#This Row],[Costo total]]</f>
        <v>17.87</v>
      </c>
    </row>
    <row r="840" spans="1:28" ht="55" customHeight="1" x14ac:dyDescent="0.15">
      <c r="A840" s="43" t="s">
        <v>2244</v>
      </c>
      <c r="B840" s="169"/>
      <c r="C840" s="170" t="s">
        <v>12</v>
      </c>
      <c r="D840" s="83" t="s">
        <v>1209</v>
      </c>
      <c r="E840" s="83" t="s">
        <v>2572</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7">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2283</v>
      </c>
      <c r="Z840" s="43"/>
      <c r="AA840" s="43">
        <f>INVENTARIO[[#This Row],[Costo total]]*INVENTARIO[[#This Row],[Entradas]]</f>
        <v>17.87</v>
      </c>
      <c r="AB840" s="172">
        <f>INVENTARIO[[#This Row],[Stock Actual]]*INVENTARIO[[#This Row],[Costo total]]</f>
        <v>0</v>
      </c>
    </row>
    <row r="841" spans="1:28" ht="55" customHeight="1" x14ac:dyDescent="0.15">
      <c r="A841" s="42" t="s">
        <v>2245</v>
      </c>
      <c r="B841" s="173"/>
      <c r="C841" s="174" t="s">
        <v>12</v>
      </c>
      <c r="D841" s="78" t="s">
        <v>50</v>
      </c>
      <c r="E841" s="78" t="s">
        <v>2337</v>
      </c>
      <c r="F841" s="78" t="s">
        <v>2380</v>
      </c>
      <c r="G841" s="78" t="s">
        <v>2284</v>
      </c>
      <c r="H841" s="175">
        <f>INVENTARIO[[#This Row],[Precio Final]]</f>
        <v>20</v>
      </c>
      <c r="I841" s="78">
        <f t="shared" si="58"/>
        <v>17.34</v>
      </c>
      <c r="J841" s="78">
        <v>1</v>
      </c>
      <c r="K841" s="110">
        <f>SUMIFS(VENTAS[Cantidad],VENTAS[Código del producto Vendido],INVENTARIO[[#This Row],[Code]])</f>
        <v>0</v>
      </c>
      <c r="L841" s="120">
        <f>INVENTARIO[[#This Row],[Entradas]]-INVENTARIO[[#This Row],[Salidas]]</f>
        <v>1</v>
      </c>
      <c r="M841" s="175">
        <f>INVENTARIO[[#This Row],[Precio Final]]*10%</f>
        <v>2</v>
      </c>
      <c r="N841" s="42"/>
      <c r="O841" s="42"/>
      <c r="P841" s="42">
        <v>10.06</v>
      </c>
      <c r="Q841" s="110"/>
      <c r="R841" s="42"/>
      <c r="S841" s="178">
        <v>1.5</v>
      </c>
      <c r="T841" s="42">
        <f>INVENTARIO[[#This Row],[Costo Unitario (USD)]]+INVENTARIO[[#This Row],[Costo Envío (USD)]]</f>
        <v>11.56</v>
      </c>
      <c r="U841" s="42">
        <f>INVENTARIO[[#This Row],[Costo total]]*1.5</f>
        <v>17.34</v>
      </c>
      <c r="V841" s="42">
        <v>20</v>
      </c>
      <c r="W841" s="42">
        <f>INVENTARIO[[#This Row],[Precio Final]]-INVENTARIO[[#This Row],[Costo total]]</f>
        <v>8.44</v>
      </c>
      <c r="X841" s="176">
        <f>INVENTARIO[[#This Row],[Ganancia Unitaria]]*INVENTARIO[[#This Row],[Salidas]]</f>
        <v>0</v>
      </c>
      <c r="Y841" s="42" t="s">
        <v>2283</v>
      </c>
      <c r="Z841" s="20"/>
      <c r="AA841" s="20">
        <f>INVENTARIO[[#This Row],[Costo total]]*INVENTARIO[[#This Row],[Entradas]]</f>
        <v>11.56</v>
      </c>
      <c r="AB841" s="172">
        <f>INVENTARIO[[#This Row],[Stock Actual]]*INVENTARIO[[#This Row],[Costo total]]</f>
        <v>11.56</v>
      </c>
    </row>
    <row r="842" spans="1:28" ht="55" customHeight="1" x14ac:dyDescent="0.15">
      <c r="A842" s="43" t="s">
        <v>2246</v>
      </c>
      <c r="B842" s="169"/>
      <c r="C842" s="170" t="s">
        <v>12</v>
      </c>
      <c r="D842" s="83" t="s">
        <v>50</v>
      </c>
      <c r="E842" s="83" t="s">
        <v>2337</v>
      </c>
      <c r="F842" s="83" t="s">
        <v>2385</v>
      </c>
      <c r="G842" s="83" t="s">
        <v>2284</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7">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2283</v>
      </c>
      <c r="Z842" s="43"/>
      <c r="AA842" s="43">
        <f>INVENTARIO[[#This Row],[Costo total]]*INVENTARIO[[#This Row],[Entradas]]</f>
        <v>11.56</v>
      </c>
      <c r="AB842" s="172">
        <f>INVENTARIO[[#This Row],[Stock Actual]]*INVENTARIO[[#This Row],[Costo total]]</f>
        <v>11.56</v>
      </c>
    </row>
    <row r="843" spans="1:28" ht="55" customHeight="1" x14ac:dyDescent="0.15">
      <c r="A843" s="42" t="s">
        <v>2247</v>
      </c>
      <c r="B843" s="173"/>
      <c r="C843" s="174" t="s">
        <v>12</v>
      </c>
      <c r="D843" s="78" t="s">
        <v>50</v>
      </c>
      <c r="E843" s="78" t="s">
        <v>2338</v>
      </c>
      <c r="F843" s="78" t="s">
        <v>695</v>
      </c>
      <c r="G843" s="78" t="s">
        <v>2284</v>
      </c>
      <c r="H843" s="175">
        <f>INVENTARIO[[#This Row],[Precio Final]]</f>
        <v>28</v>
      </c>
      <c r="I843" s="78">
        <f t="shared" si="58"/>
        <v>22.575000000000003</v>
      </c>
      <c r="J843" s="78">
        <v>1</v>
      </c>
      <c r="K843" s="110">
        <f>SUMIFS(VENTAS[Cantidad],VENTAS[Código del producto Vendido],INVENTARIO[[#This Row],[Code]])</f>
        <v>1</v>
      </c>
      <c r="L843" s="120">
        <f>INVENTARIO[[#This Row],[Entradas]]-INVENTARIO[[#This Row],[Salidas]]</f>
        <v>0</v>
      </c>
      <c r="M843" s="175">
        <f>INVENTARIO[[#This Row],[Precio Final]]*10%</f>
        <v>2.8000000000000003</v>
      </c>
      <c r="N843" s="42"/>
      <c r="O843" s="42"/>
      <c r="P843" s="42">
        <v>13.55</v>
      </c>
      <c r="Q843" s="110"/>
      <c r="R843" s="42"/>
      <c r="S843" s="178">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6">
        <f>INVENTARIO[[#This Row],[Ganancia Unitaria]]*INVENTARIO[[#This Row],[Salidas]]</f>
        <v>12.95</v>
      </c>
      <c r="Y843" s="42" t="s">
        <v>2283</v>
      </c>
      <c r="Z843" s="20"/>
      <c r="AA843" s="20">
        <f>INVENTARIO[[#This Row],[Costo total]]*INVENTARIO[[#This Row],[Entradas]]</f>
        <v>15.05</v>
      </c>
      <c r="AB843" s="172">
        <f>INVENTARIO[[#This Row],[Stock Actual]]*INVENTARIO[[#This Row],[Costo total]]</f>
        <v>0</v>
      </c>
    </row>
    <row r="844" spans="1:28" ht="55" customHeight="1" x14ac:dyDescent="0.15">
      <c r="A844" s="43" t="s">
        <v>2248</v>
      </c>
      <c r="B844" s="169"/>
      <c r="C844" s="170" t="s">
        <v>12</v>
      </c>
      <c r="D844" s="83" t="s">
        <v>50</v>
      </c>
      <c r="E844" s="83" t="s">
        <v>2573</v>
      </c>
      <c r="F844" s="83" t="s">
        <v>697</v>
      </c>
      <c r="G844" s="83" t="s">
        <v>2284</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7">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2283</v>
      </c>
      <c r="Z844" s="43"/>
      <c r="AA844" s="43">
        <f>INVENTARIO[[#This Row],[Costo total]]*INVENTARIO[[#This Row],[Entradas]]</f>
        <v>15.05</v>
      </c>
      <c r="AB844" s="172">
        <f>INVENTARIO[[#This Row],[Stock Actual]]*INVENTARIO[[#This Row],[Costo total]]</f>
        <v>15.05</v>
      </c>
    </row>
    <row r="845" spans="1:28" ht="55" customHeight="1" x14ac:dyDescent="0.15">
      <c r="A845" s="43" t="s">
        <v>2249</v>
      </c>
      <c r="B845" s="169"/>
      <c r="C845" s="170" t="s">
        <v>12</v>
      </c>
      <c r="D845" s="83" t="s">
        <v>52</v>
      </c>
      <c r="E845" s="83" t="s">
        <v>2287</v>
      </c>
      <c r="F845" s="83" t="s">
        <v>692</v>
      </c>
      <c r="G845" s="83" t="s">
        <v>2284</v>
      </c>
      <c r="H845" s="171">
        <f>INVENTARIO[[#This Row],[Precio Final]]</f>
        <v>15</v>
      </c>
      <c r="I845" s="83">
        <f t="shared" si="58"/>
        <v>8.67</v>
      </c>
      <c r="J845" s="83">
        <v>1</v>
      </c>
      <c r="K845" s="112">
        <f>SUMIFS(VENTAS[Cantidad],VENTAS[Código del producto Vendido],INVENTARIO[[#This Row],[Code]])</f>
        <v>0</v>
      </c>
      <c r="L845" s="121">
        <f>INVENTARIO[[#This Row],[Entradas]]-INVENTARIO[[#This Row],[Salidas]]</f>
        <v>1</v>
      </c>
      <c r="M845" s="171">
        <f>INVENTARIO[[#This Row],[Precio Final]]*10%</f>
        <v>1.5</v>
      </c>
      <c r="N845" s="43"/>
      <c r="O845" s="43"/>
      <c r="P845" s="43">
        <v>4.28</v>
      </c>
      <c r="Q845" s="112"/>
      <c r="R845" s="43"/>
      <c r="S845" s="177">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2283</v>
      </c>
      <c r="Z845" s="43"/>
      <c r="AA845" s="43">
        <f>INVENTARIO[[#This Row],[Costo total]]*INVENTARIO[[#This Row],[Entradas]]</f>
        <v>5.78</v>
      </c>
      <c r="AB845" s="172">
        <f>INVENTARIO[[#This Row],[Stock Actual]]*INVENTARIO[[#This Row],[Costo total]]</f>
        <v>5.78</v>
      </c>
    </row>
    <row r="846" spans="1:28" ht="55" customHeight="1" x14ac:dyDescent="0.15">
      <c r="A846" s="42" t="s">
        <v>2250</v>
      </c>
      <c r="B846" s="173"/>
      <c r="C846" s="174" t="s">
        <v>12</v>
      </c>
      <c r="D846" s="78" t="s">
        <v>52</v>
      </c>
      <c r="E846" s="78" t="s">
        <v>2287</v>
      </c>
      <c r="F846" s="78" t="s">
        <v>697</v>
      </c>
      <c r="G846" s="78" t="s">
        <v>2284</v>
      </c>
      <c r="H846" s="175">
        <f>INVENTARIO[[#This Row],[Precio Final]]</f>
        <v>15</v>
      </c>
      <c r="I846" s="78">
        <f t="shared" si="58"/>
        <v>8.67</v>
      </c>
      <c r="J846" s="78">
        <v>1</v>
      </c>
      <c r="K846" s="110">
        <f>SUMIFS(VENTAS[Cantidad],VENTAS[Código del producto Vendido],INVENTARIO[[#This Row],[Code]])</f>
        <v>1</v>
      </c>
      <c r="L846" s="120">
        <f>INVENTARIO[[#This Row],[Entradas]]-INVENTARIO[[#This Row],[Salidas]]</f>
        <v>0</v>
      </c>
      <c r="M846" s="175">
        <f>INVENTARIO[[#This Row],[Precio Final]]*10%</f>
        <v>1.5</v>
      </c>
      <c r="N846" s="42"/>
      <c r="O846" s="42"/>
      <c r="P846" s="42">
        <v>4.28</v>
      </c>
      <c r="Q846" s="110"/>
      <c r="R846" s="42"/>
      <c r="S846" s="178">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6">
        <f>INVENTARIO[[#This Row],[Ganancia Unitaria]]*INVENTARIO[[#This Row],[Salidas]]</f>
        <v>9.2199999999999989</v>
      </c>
      <c r="Y846" s="42" t="s">
        <v>2283</v>
      </c>
      <c r="Z846" s="20"/>
      <c r="AA846" s="20">
        <f>INVENTARIO[[#This Row],[Costo total]]*INVENTARIO[[#This Row],[Entradas]]</f>
        <v>5.78</v>
      </c>
      <c r="AB846" s="172">
        <f>INVENTARIO[[#This Row],[Stock Actual]]*INVENTARIO[[#This Row],[Costo total]]</f>
        <v>0</v>
      </c>
    </row>
    <row r="847" spans="1:28" ht="55" customHeight="1" x14ac:dyDescent="0.15">
      <c r="A847" s="43" t="s">
        <v>2251</v>
      </c>
      <c r="B847" s="169"/>
      <c r="C847" s="170" t="s">
        <v>12</v>
      </c>
      <c r="D847" s="83" t="s">
        <v>52</v>
      </c>
      <c r="E847" s="83" t="s">
        <v>2287</v>
      </c>
      <c r="F847" s="83" t="s">
        <v>695</v>
      </c>
      <c r="G847" s="83" t="s">
        <v>2284</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2283</v>
      </c>
      <c r="Z847" s="43"/>
      <c r="AA847" s="43">
        <f>INVENTARIO[[#This Row],[Costo total]]*INVENTARIO[[#This Row],[Entradas]]</f>
        <v>5.78</v>
      </c>
      <c r="AB847" s="172">
        <f>INVENTARIO[[#This Row],[Stock Actual]]*INVENTARIO[[#This Row],[Costo total]]</f>
        <v>0</v>
      </c>
    </row>
    <row r="848" spans="1:28" ht="55" customHeight="1" x14ac:dyDescent="0.15">
      <c r="A848" s="42" t="s">
        <v>2252</v>
      </c>
      <c r="B848" s="173"/>
      <c r="C848" s="174" t="s">
        <v>12</v>
      </c>
      <c r="D848" s="78" t="s">
        <v>52</v>
      </c>
      <c r="E848" s="78" t="s">
        <v>2288</v>
      </c>
      <c r="F848" s="78" t="s">
        <v>695</v>
      </c>
      <c r="G848" s="78" t="s">
        <v>2284</v>
      </c>
      <c r="H848" s="175">
        <f>INVENTARIO[[#This Row],[Precio Final]]</f>
        <v>12</v>
      </c>
      <c r="I848" s="78">
        <f t="shared" si="58"/>
        <v>9.5549999999999997</v>
      </c>
      <c r="J848" s="78">
        <v>1</v>
      </c>
      <c r="K848" s="110">
        <f>SUMIFS(VENTAS[Cantidad],VENTAS[Código del producto Vendido],INVENTARIO[[#This Row],[Code]])</f>
        <v>1</v>
      </c>
      <c r="L848" s="120">
        <f>INVENTARIO[[#This Row],[Entradas]]-INVENTARIO[[#This Row],[Salidas]]</f>
        <v>0</v>
      </c>
      <c r="M848" s="175">
        <f>INVENTARIO[[#This Row],[Precio Final]]*10%</f>
        <v>1.2000000000000002</v>
      </c>
      <c r="N848" s="42"/>
      <c r="O848" s="42"/>
      <c r="P848" s="42">
        <v>4.87</v>
      </c>
      <c r="Q848" s="110"/>
      <c r="R848" s="42"/>
      <c r="S848" s="178">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6">
        <f>INVENTARIO[[#This Row],[Ganancia Unitaria]]*INVENTARIO[[#This Row],[Salidas]]</f>
        <v>5.63</v>
      </c>
      <c r="Y848" s="42" t="s">
        <v>2283</v>
      </c>
      <c r="Z848" s="20"/>
      <c r="AA848" s="20">
        <f>INVENTARIO[[#This Row],[Costo total]]*INVENTARIO[[#This Row],[Entradas]]</f>
        <v>6.37</v>
      </c>
      <c r="AB848" s="172">
        <f>INVENTARIO[[#This Row],[Stock Actual]]*INVENTARIO[[#This Row],[Costo total]]</f>
        <v>0</v>
      </c>
    </row>
    <row r="849" spans="1:28" ht="55" customHeight="1" x14ac:dyDescent="0.15">
      <c r="A849" s="43" t="s">
        <v>2253</v>
      </c>
      <c r="B849" s="169"/>
      <c r="C849" s="170" t="s">
        <v>12</v>
      </c>
      <c r="D849" s="83" t="s">
        <v>52</v>
      </c>
      <c r="E849" s="83" t="s">
        <v>2289</v>
      </c>
      <c r="F849" s="83" t="s">
        <v>697</v>
      </c>
      <c r="G849" s="83" t="s">
        <v>2284</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7">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2283</v>
      </c>
      <c r="Z849" s="43"/>
      <c r="AA849" s="43">
        <f>INVENTARIO[[#This Row],[Costo total]]*INVENTARIO[[#This Row],[Entradas]]</f>
        <v>6.37</v>
      </c>
      <c r="AB849" s="172">
        <f>INVENTARIO[[#This Row],[Stock Actual]]*INVENTARIO[[#This Row],[Costo total]]</f>
        <v>0</v>
      </c>
    </row>
    <row r="850" spans="1:28" ht="55" customHeight="1" x14ac:dyDescent="0.15">
      <c r="A850" s="42" t="s">
        <v>2254</v>
      </c>
      <c r="B850" s="173"/>
      <c r="C850" s="174" t="s">
        <v>12</v>
      </c>
      <c r="D850" s="78" t="s">
        <v>1209</v>
      </c>
      <c r="E850" s="78" t="s">
        <v>2290</v>
      </c>
      <c r="F850" s="78" t="s">
        <v>697</v>
      </c>
      <c r="G850" s="78" t="s">
        <v>2284</v>
      </c>
      <c r="H850" s="175">
        <f>INVENTARIO[[#This Row],[Precio Final]]</f>
        <v>28</v>
      </c>
      <c r="I850" s="78">
        <f t="shared" si="58"/>
        <v>28.049999999999997</v>
      </c>
      <c r="J850" s="78">
        <v>1</v>
      </c>
      <c r="K850" s="110">
        <f>SUMIFS(VENTAS[Cantidad],VENTAS[Código del producto Vendido],INVENTARIO[[#This Row],[Code]])</f>
        <v>1</v>
      </c>
      <c r="L850" s="120">
        <f>INVENTARIO[[#This Row],[Entradas]]-INVENTARIO[[#This Row],[Salidas]]</f>
        <v>0</v>
      </c>
      <c r="M850" s="175">
        <f>INVENTARIO[[#This Row],[Precio Final]]*10%</f>
        <v>2.8000000000000003</v>
      </c>
      <c r="N850" s="42"/>
      <c r="O850" s="42"/>
      <c r="P850" s="42">
        <v>17.2</v>
      </c>
      <c r="Q850" s="110"/>
      <c r="R850" s="42"/>
      <c r="S850" s="178">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6">
        <f>INVENTARIO[[#This Row],[Ganancia Unitaria]]*INVENTARIO[[#This Row],[Salidas]]</f>
        <v>9.3000000000000007</v>
      </c>
      <c r="Y850" s="42" t="s">
        <v>2283</v>
      </c>
      <c r="Z850" s="20"/>
      <c r="AA850" s="20">
        <f>INVENTARIO[[#This Row],[Costo total]]*INVENTARIO[[#This Row],[Entradas]]</f>
        <v>18.7</v>
      </c>
      <c r="AB850" s="172">
        <f>INVENTARIO[[#This Row],[Stock Actual]]*INVENTARIO[[#This Row],[Costo total]]</f>
        <v>0</v>
      </c>
    </row>
    <row r="851" spans="1:28" ht="55" customHeight="1" x14ac:dyDescent="0.15">
      <c r="A851" s="43" t="s">
        <v>2255</v>
      </c>
      <c r="B851" s="169"/>
      <c r="C851" s="170" t="s">
        <v>12</v>
      </c>
      <c r="D851" s="83" t="s">
        <v>50</v>
      </c>
      <c r="E851" s="83" t="s">
        <v>2714</v>
      </c>
      <c r="F851" s="83" t="s">
        <v>2329</v>
      </c>
      <c r="G851" s="83" t="s">
        <v>2284</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7">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2283</v>
      </c>
      <c r="Z851" s="43"/>
      <c r="AA851" s="43">
        <f>INVENTARIO[[#This Row],[Costo total]]*INVENTARIO[[#This Row],[Entradas]]</f>
        <v>14.65</v>
      </c>
      <c r="AB851" s="172">
        <f>INVENTARIO[[#This Row],[Stock Actual]]*INVENTARIO[[#This Row],[Costo total]]</f>
        <v>14.65</v>
      </c>
    </row>
    <row r="852" spans="1:28" ht="55" customHeight="1" x14ac:dyDescent="0.15">
      <c r="A852" s="42" t="s">
        <v>2256</v>
      </c>
      <c r="B852" s="173"/>
      <c r="C852" s="174" t="s">
        <v>12</v>
      </c>
      <c r="D852" s="78" t="s">
        <v>53</v>
      </c>
      <c r="E852" s="78" t="s">
        <v>2291</v>
      </c>
      <c r="F852" s="78" t="s">
        <v>692</v>
      </c>
      <c r="G852" s="78" t="s">
        <v>2284</v>
      </c>
      <c r="H852" s="175">
        <f>INVENTARIO[[#This Row],[Precio Final]]</f>
        <v>25</v>
      </c>
      <c r="I852" s="78">
        <f t="shared" si="58"/>
        <v>20.955000000000002</v>
      </c>
      <c r="J852" s="78">
        <v>1</v>
      </c>
      <c r="K852" s="110">
        <v>1</v>
      </c>
      <c r="L852" s="120">
        <f>INVENTARIO[[#This Row],[Entradas]]-INVENTARIO[[#This Row],[Salidas]]</f>
        <v>0</v>
      </c>
      <c r="M852" s="175">
        <f>INVENTARIO[[#This Row],[Precio Final]]*10%</f>
        <v>2.5</v>
      </c>
      <c r="N852" s="42"/>
      <c r="O852" s="42"/>
      <c r="P852" s="42">
        <v>12.47</v>
      </c>
      <c r="Q852" s="110"/>
      <c r="R852" s="42"/>
      <c r="S852" s="178">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6">
        <f>INVENTARIO[[#This Row],[Ganancia Unitaria]]*INVENTARIO[[#This Row],[Salidas]]</f>
        <v>11.03</v>
      </c>
      <c r="Y852" s="42" t="s">
        <v>2283</v>
      </c>
      <c r="Z852" s="20"/>
      <c r="AA852" s="20">
        <f>INVENTARIO[[#This Row],[Costo total]]*INVENTARIO[[#This Row],[Entradas]]</f>
        <v>13.97</v>
      </c>
      <c r="AB852" s="172">
        <f>INVENTARIO[[#This Row],[Stock Actual]]*INVENTARIO[[#This Row],[Costo total]]</f>
        <v>0</v>
      </c>
    </row>
    <row r="853" spans="1:28" ht="55" customHeight="1" x14ac:dyDescent="0.15">
      <c r="A853" s="43" t="s">
        <v>2257</v>
      </c>
      <c r="B853" s="169"/>
      <c r="C853" s="170" t="s">
        <v>12</v>
      </c>
      <c r="D853" s="83" t="s">
        <v>53</v>
      </c>
      <c r="E853" s="83" t="s">
        <v>2291</v>
      </c>
      <c r="F853" s="83" t="s">
        <v>697</v>
      </c>
      <c r="G853" s="83" t="s">
        <v>2284</v>
      </c>
      <c r="H853" s="171">
        <f>INVENTARIO[[#This Row],[Precio Final]]</f>
        <v>28</v>
      </c>
      <c r="I853" s="83">
        <f t="shared" si="58"/>
        <v>20.955000000000002</v>
      </c>
      <c r="J853" s="83">
        <v>1</v>
      </c>
      <c r="K853" s="112">
        <v>0</v>
      </c>
      <c r="L853" s="121">
        <f>INVENTARIO[[#This Row],[Entradas]]-INVENTARIO[[#This Row],[Salidas]]</f>
        <v>1</v>
      </c>
      <c r="M853" s="171">
        <f>INVENTARIO[[#This Row],[Precio Final]]*10%</f>
        <v>2.8000000000000003</v>
      </c>
      <c r="N853" s="43"/>
      <c r="O853" s="43"/>
      <c r="P853" s="43">
        <v>12.47</v>
      </c>
      <c r="Q853" s="112"/>
      <c r="R853" s="43"/>
      <c r="S853" s="177">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0</v>
      </c>
      <c r="Y853" s="43" t="s">
        <v>2283</v>
      </c>
      <c r="Z853" s="43"/>
      <c r="AA853" s="43">
        <f>INVENTARIO[[#This Row],[Costo total]]*INVENTARIO[[#This Row],[Entradas]]</f>
        <v>13.97</v>
      </c>
      <c r="AB853" s="172">
        <f>INVENTARIO[[#This Row],[Stock Actual]]*INVENTARIO[[#This Row],[Costo total]]</f>
        <v>13.97</v>
      </c>
    </row>
    <row r="854" spans="1:28" ht="55" customHeight="1" x14ac:dyDescent="0.15">
      <c r="A854" s="42" t="s">
        <v>2258</v>
      </c>
      <c r="B854" s="173"/>
      <c r="C854" s="174" t="s">
        <v>12</v>
      </c>
      <c r="D854" s="78" t="s">
        <v>53</v>
      </c>
      <c r="E854" s="78" t="s">
        <v>2292</v>
      </c>
      <c r="F854" s="78" t="s">
        <v>692</v>
      </c>
      <c r="G854" s="78" t="s">
        <v>2284</v>
      </c>
      <c r="H854" s="175">
        <f>INVENTARIO[[#This Row],[Precio Final]]</f>
        <v>28</v>
      </c>
      <c r="I854" s="78">
        <f t="shared" si="58"/>
        <v>25.049999999999997</v>
      </c>
      <c r="J854" s="78">
        <v>1</v>
      </c>
      <c r="K854" s="110">
        <v>0</v>
      </c>
      <c r="L854" s="120">
        <f>INVENTARIO[[#This Row],[Entradas]]-INVENTARIO[[#This Row],[Salidas]]</f>
        <v>1</v>
      </c>
      <c r="M854" s="175">
        <f>INVENTARIO[[#This Row],[Precio Final]]*10%</f>
        <v>2.8000000000000003</v>
      </c>
      <c r="N854" s="42"/>
      <c r="O854" s="42"/>
      <c r="P854" s="42">
        <v>15.2</v>
      </c>
      <c r="Q854" s="110"/>
      <c r="R854" s="42"/>
      <c r="S854" s="178">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6">
        <f>INVENTARIO[[#This Row],[Ganancia Unitaria]]*INVENTARIO[[#This Row],[Salidas]]</f>
        <v>0</v>
      </c>
      <c r="Y854" s="42" t="s">
        <v>2283</v>
      </c>
      <c r="Z854" s="20"/>
      <c r="AA854" s="20">
        <f>INVENTARIO[[#This Row],[Costo total]]*INVENTARIO[[#This Row],[Entradas]]</f>
        <v>16.7</v>
      </c>
      <c r="AB854" s="172">
        <f>INVENTARIO[[#This Row],[Stock Actual]]*INVENTARIO[[#This Row],[Costo total]]</f>
        <v>16.7</v>
      </c>
    </row>
    <row r="855" spans="1:28" ht="55" customHeight="1" x14ac:dyDescent="0.15">
      <c r="A855" s="43" t="s">
        <v>2259</v>
      </c>
      <c r="B855" s="169"/>
      <c r="C855" s="170" t="s">
        <v>12</v>
      </c>
      <c r="D855" s="83" t="s">
        <v>53</v>
      </c>
      <c r="E855" s="83" t="s">
        <v>2292</v>
      </c>
      <c r="F855" s="83" t="s">
        <v>697</v>
      </c>
      <c r="G855" s="83" t="s">
        <v>2284</v>
      </c>
      <c r="H855" s="171">
        <f>INVENTARIO[[#This Row],[Precio Final]]</f>
        <v>28</v>
      </c>
      <c r="I855" s="83">
        <f t="shared" si="58"/>
        <v>25.049999999999997</v>
      </c>
      <c r="J855" s="83">
        <v>1</v>
      </c>
      <c r="K855" s="112">
        <v>1</v>
      </c>
      <c r="L855" s="121">
        <f>INVENTARIO[[#This Row],[Entradas]]-INVENTARIO[[#This Row],[Salidas]]</f>
        <v>0</v>
      </c>
      <c r="M855" s="171">
        <f>INVENTARIO[[#This Row],[Precio Final]]*10%</f>
        <v>2.8000000000000003</v>
      </c>
      <c r="N855" s="43"/>
      <c r="O855" s="43"/>
      <c r="P855" s="43">
        <v>15.2</v>
      </c>
      <c r="Q855" s="112"/>
      <c r="R855" s="43"/>
      <c r="S855" s="177">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11.3</v>
      </c>
      <c r="Y855" s="43" t="s">
        <v>2283</v>
      </c>
      <c r="Z855" s="43"/>
      <c r="AA855" s="43">
        <f>INVENTARIO[[#This Row],[Costo total]]*INVENTARIO[[#This Row],[Entradas]]</f>
        <v>16.7</v>
      </c>
      <c r="AB855" s="172">
        <f>INVENTARIO[[#This Row],[Stock Actual]]*INVENTARIO[[#This Row],[Costo total]]</f>
        <v>0</v>
      </c>
    </row>
    <row r="856" spans="1:28" ht="55" customHeight="1" x14ac:dyDescent="0.15">
      <c r="A856" s="42" t="s">
        <v>2260</v>
      </c>
      <c r="B856" s="173"/>
      <c r="C856" s="174" t="s">
        <v>12</v>
      </c>
      <c r="D856" s="78" t="s">
        <v>215</v>
      </c>
      <c r="E856" s="78" t="s">
        <v>2118</v>
      </c>
      <c r="F856" s="78" t="s">
        <v>714</v>
      </c>
      <c r="G856" s="78" t="s">
        <v>2284</v>
      </c>
      <c r="H856" s="175">
        <f>INVENTARIO[[#This Row],[Precio Final]]</f>
        <v>40</v>
      </c>
      <c r="I856" s="78">
        <f t="shared" si="58"/>
        <v>33.630000000000003</v>
      </c>
      <c r="J856" s="78">
        <v>2</v>
      </c>
      <c r="K856" s="110">
        <f>SUMIFS(VENTAS[Cantidad],VENTAS[Código del producto Vendido],INVENTARIO[[#This Row],[Code]])</f>
        <v>0</v>
      </c>
      <c r="L856" s="120">
        <f>INVENTARIO[[#This Row],[Entradas]]-INVENTARIO[[#This Row],[Salidas]]</f>
        <v>2</v>
      </c>
      <c r="M856" s="175">
        <f>INVENTARIO[[#This Row],[Precio Final]]*10%</f>
        <v>4</v>
      </c>
      <c r="N856" s="42"/>
      <c r="O856" s="42"/>
      <c r="P856" s="42">
        <v>20.92</v>
      </c>
      <c r="Q856" s="110"/>
      <c r="R856" s="42"/>
      <c r="S856" s="178">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6">
        <f>INVENTARIO[[#This Row],[Ganancia Unitaria]]*INVENTARIO[[#This Row],[Salidas]]</f>
        <v>0</v>
      </c>
      <c r="Y856" s="42" t="s">
        <v>2283</v>
      </c>
      <c r="Z856" s="20"/>
      <c r="AA856" s="20">
        <f>INVENTARIO[[#This Row],[Costo total]]*INVENTARIO[[#This Row],[Entradas]]</f>
        <v>44.84</v>
      </c>
      <c r="AB856" s="172">
        <f>INVENTARIO[[#This Row],[Stock Actual]]*INVENTARIO[[#This Row],[Costo total]]</f>
        <v>44.84</v>
      </c>
    </row>
    <row r="857" spans="1:28" ht="55" customHeight="1" x14ac:dyDescent="0.15">
      <c r="A857" s="43" t="s">
        <v>2261</v>
      </c>
      <c r="B857" s="169"/>
      <c r="C857" s="170" t="s">
        <v>12</v>
      </c>
      <c r="D857" s="83" t="s">
        <v>215</v>
      </c>
      <c r="E857" s="83" t="s">
        <v>2118</v>
      </c>
      <c r="F857" s="83" t="s">
        <v>2328</v>
      </c>
      <c r="G857" s="83" t="s">
        <v>2284</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7">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2283</v>
      </c>
      <c r="Z857" s="43"/>
      <c r="AA857" s="43">
        <f>INVENTARIO[[#This Row],[Costo total]]*INVENTARIO[[#This Row],[Entradas]]</f>
        <v>44.84</v>
      </c>
      <c r="AB857" s="172">
        <f>INVENTARIO[[#This Row],[Stock Actual]]*INVENTARIO[[#This Row],[Costo total]]</f>
        <v>22.42</v>
      </c>
    </row>
    <row r="858" spans="1:28" ht="55" customHeight="1" x14ac:dyDescent="0.15">
      <c r="A858" s="43" t="s">
        <v>2576</v>
      </c>
      <c r="B858" s="173"/>
      <c r="C858" s="174" t="s">
        <v>12</v>
      </c>
      <c r="D858" s="78" t="s">
        <v>50</v>
      </c>
      <c r="E858" s="78" t="s">
        <v>2140</v>
      </c>
      <c r="F858" s="78" t="s">
        <v>2386</v>
      </c>
      <c r="G858" s="78" t="s">
        <v>2284</v>
      </c>
      <c r="H858" s="175">
        <v>20</v>
      </c>
      <c r="I858" s="78">
        <v>19</v>
      </c>
      <c r="J858" s="78">
        <v>1</v>
      </c>
      <c r="K858" s="112">
        <f>SUMIFS(VENTAS[Cantidad],VENTAS[Código del producto Vendido],INVENTARIO[[#This Row],[Code]])</f>
        <v>0</v>
      </c>
      <c r="L858" s="121">
        <f>INVENTARIO[[#This Row],[Entradas]]-INVENTARIO[[#This Row],[Salidas]]</f>
        <v>1</v>
      </c>
      <c r="M858" s="175">
        <f>INVENTARIO[[#This Row],[Precio Final]]*10%</f>
        <v>2</v>
      </c>
      <c r="N858" s="42"/>
      <c r="O858" s="42"/>
      <c r="P858" s="42">
        <v>10.06</v>
      </c>
      <c r="Q858" s="110"/>
      <c r="R858" s="42"/>
      <c r="S858" s="178">
        <v>1.5</v>
      </c>
      <c r="T858" s="42">
        <f>INVENTARIO[[#This Row],[Costo Unitario (USD)]]+INVENTARIO[[#This Row],[Costo Envío (USD)]]</f>
        <v>11.56</v>
      </c>
      <c r="U858" s="42">
        <f>INVENTARIO[[#This Row],[Costo total]]*1.5</f>
        <v>17.34</v>
      </c>
      <c r="V858" s="42">
        <v>20</v>
      </c>
      <c r="W858" s="42">
        <f>INVENTARIO[[#This Row],[Precio Final]]-INVENTARIO[[#This Row],[Costo total]]</f>
        <v>8.44</v>
      </c>
      <c r="X858" s="176">
        <f>INVENTARIO[[#This Row],[Ganancia Unitaria]]*INVENTARIO[[#This Row],[Salidas]]</f>
        <v>0</v>
      </c>
      <c r="Y858" s="42"/>
      <c r="Z858" s="20"/>
      <c r="AA858" s="20">
        <f>INVENTARIO[[#This Row],[Costo total]]*INVENTARIO[[#This Row],[Entradas]]</f>
        <v>11.56</v>
      </c>
      <c r="AB858" s="172">
        <f>INVENTARIO[[#This Row],[Stock Actual]]*INVENTARIO[[#This Row],[Costo total]]</f>
        <v>11.56</v>
      </c>
    </row>
    <row r="859" spans="1:28" ht="55" customHeight="1" x14ac:dyDescent="0.15">
      <c r="A859" s="42" t="s">
        <v>2262</v>
      </c>
      <c r="B859" s="173"/>
      <c r="C859" s="174" t="s">
        <v>12</v>
      </c>
      <c r="D859" s="78" t="s">
        <v>50</v>
      </c>
      <c r="E859" s="78" t="s">
        <v>2715</v>
      </c>
      <c r="F859" s="78" t="s">
        <v>2329</v>
      </c>
      <c r="G859" s="78" t="s">
        <v>2284</v>
      </c>
      <c r="H859" s="175">
        <f>INVENTARIO[[#This Row],[Precio Final]]</f>
        <v>28</v>
      </c>
      <c r="I859" s="78">
        <f t="shared" si="58"/>
        <v>25.875</v>
      </c>
      <c r="J859" s="78">
        <v>2</v>
      </c>
      <c r="K859" s="110">
        <v>0</v>
      </c>
      <c r="L859" s="120">
        <f>INVENTARIO[[#This Row],[Entradas]]-INVENTARIO[[#This Row],[Salidas]]</f>
        <v>2</v>
      </c>
      <c r="M859" s="175">
        <f>INVENTARIO[[#This Row],[Precio Final]]*10%</f>
        <v>2.8000000000000003</v>
      </c>
      <c r="N859" s="42"/>
      <c r="O859" s="42"/>
      <c r="P859" s="42">
        <v>15.75</v>
      </c>
      <c r="Q859" s="110"/>
      <c r="R859" s="42"/>
      <c r="S859" s="178">
        <v>1.5</v>
      </c>
      <c r="T859" s="42">
        <f>INVENTARIO[[#This Row],[Costo Unitario (USD)]]+INVENTARIO[[#This Row],[Costo Envío (USD)]]</f>
        <v>17.25</v>
      </c>
      <c r="U859" s="42">
        <f>INVENTARIO[[#This Row],[Costo total]]*1.5</f>
        <v>25.875</v>
      </c>
      <c r="V859" s="42">
        <v>28</v>
      </c>
      <c r="W859" s="42">
        <f>INVENTARIO[[#This Row],[Precio Final]]-INVENTARIO[[#This Row],[Costo total]]</f>
        <v>10.75</v>
      </c>
      <c r="X859" s="176">
        <f>INVENTARIO[[#This Row],[Ganancia Unitaria]]*INVENTARIO[[#This Row],[Salidas]]</f>
        <v>0</v>
      </c>
      <c r="Y859" s="42" t="s">
        <v>2283</v>
      </c>
      <c r="Z859" s="20"/>
      <c r="AA859" s="20">
        <f>INVENTARIO[[#This Row],[Costo total]]*INVENTARIO[[#This Row],[Entradas]]</f>
        <v>34.5</v>
      </c>
      <c r="AB859" s="172">
        <f>INVENTARIO[[#This Row],[Stock Actual]]*INVENTARIO[[#This Row],[Costo total]]</f>
        <v>34.5</v>
      </c>
    </row>
    <row r="860" spans="1:28" ht="55" customHeight="1" x14ac:dyDescent="0.15">
      <c r="A860" s="43" t="s">
        <v>2263</v>
      </c>
      <c r="B860" s="169"/>
      <c r="C860" s="170" t="s">
        <v>12</v>
      </c>
      <c r="D860" s="83" t="s">
        <v>1209</v>
      </c>
      <c r="E860" s="83" t="s">
        <v>2574</v>
      </c>
      <c r="F860" s="83" t="s">
        <v>695</v>
      </c>
      <c r="G860" s="83" t="s">
        <v>2284</v>
      </c>
      <c r="H860" s="171">
        <f>INVENTARIO[[#This Row],[Precio Final]]</f>
        <v>30</v>
      </c>
      <c r="I860" s="83">
        <f t="shared" si="58"/>
        <v>26.700000000000003</v>
      </c>
      <c r="J860" s="83">
        <v>1</v>
      </c>
      <c r="K860" s="112">
        <f>SUMIFS(VENTAS[Cantidad],VENTAS[Código del producto Vendido],INVENTARIO[[#This Row],[Code]])</f>
        <v>1</v>
      </c>
      <c r="L860" s="121">
        <f>INVENTARIO[[#This Row],[Entradas]]-INVENTARIO[[#This Row],[Salidas]]</f>
        <v>0</v>
      </c>
      <c r="M860" s="171">
        <f>INVENTARIO[[#This Row],[Precio Final]]*10%</f>
        <v>3</v>
      </c>
      <c r="N860" s="43"/>
      <c r="O860" s="43"/>
      <c r="P860" s="43">
        <v>16.3</v>
      </c>
      <c r="Q860" s="112"/>
      <c r="R860" s="43"/>
      <c r="S860" s="177">
        <v>1.5</v>
      </c>
      <c r="T860" s="168">
        <f>INVENTARIO[[#This Row],[Costo Unitario (USD)]]+INVENTARIO[[#This Row],[Costo Envío (USD)]]</f>
        <v>17.8</v>
      </c>
      <c r="U860" s="168">
        <f>INVENTARIO[[#This Row],[Costo total]]*1.5</f>
        <v>26.700000000000003</v>
      </c>
      <c r="V860" s="43">
        <v>30</v>
      </c>
      <c r="W860" s="43">
        <f>INVENTARIO[[#This Row],[Precio Final]]-INVENTARIO[[#This Row],[Costo total]]</f>
        <v>12.2</v>
      </c>
      <c r="X860" s="172">
        <f>INVENTARIO[[#This Row],[Ganancia Unitaria]]*INVENTARIO[[#This Row],[Salidas]]</f>
        <v>12.2</v>
      </c>
      <c r="Y860" s="43"/>
      <c r="Z860" s="43"/>
      <c r="AA860" s="43">
        <f>INVENTARIO[[#This Row],[Costo total]]*INVENTARIO[[#This Row],[Entradas]]</f>
        <v>17.8</v>
      </c>
      <c r="AB860" s="172">
        <f>INVENTARIO[[#This Row],[Stock Actual]]*INVENTARIO[[#This Row],[Costo total]]</f>
        <v>0</v>
      </c>
    </row>
    <row r="861" spans="1:28" ht="55" customHeight="1" x14ac:dyDescent="0.15">
      <c r="A861" s="42" t="s">
        <v>2264</v>
      </c>
      <c r="B861" s="173"/>
      <c r="C861" s="174" t="s">
        <v>12</v>
      </c>
      <c r="D861" s="78" t="s">
        <v>1209</v>
      </c>
      <c r="E861" s="78" t="s">
        <v>2716</v>
      </c>
      <c r="F861" s="78" t="s">
        <v>698</v>
      </c>
      <c r="G861" s="78" t="s">
        <v>164</v>
      </c>
      <c r="H861" s="175">
        <f>INVENTARIO[[#This Row],[Precio Final]]</f>
        <v>30</v>
      </c>
      <c r="I861" s="78">
        <f t="shared" si="58"/>
        <v>26.700000000000003</v>
      </c>
      <c r="J861" s="78">
        <v>1</v>
      </c>
      <c r="K861" s="110">
        <f>SUMIFS(VENTAS[Cantidad],VENTAS[Código del producto Vendido],INVENTARIO[[#This Row],[Code]])</f>
        <v>0</v>
      </c>
      <c r="L861" s="120">
        <f>INVENTARIO[[#This Row],[Entradas]]-INVENTARIO[[#This Row],[Salidas]]</f>
        <v>1</v>
      </c>
      <c r="M861" s="175">
        <f>INVENTARIO[[#This Row],[Precio Final]]*10%</f>
        <v>3</v>
      </c>
      <c r="N861" s="42"/>
      <c r="O861" s="42"/>
      <c r="P861" s="42">
        <v>16.3</v>
      </c>
      <c r="Q861" s="110"/>
      <c r="R861" s="42"/>
      <c r="S861" s="178">
        <v>1.5</v>
      </c>
      <c r="T861" s="42">
        <f>INVENTARIO[[#This Row],[Costo Unitario (USD)]]+INVENTARIO[[#This Row],[Costo Envío (USD)]]</f>
        <v>17.8</v>
      </c>
      <c r="U861" s="42">
        <f>INVENTARIO[[#This Row],[Costo total]]*1.5</f>
        <v>26.700000000000003</v>
      </c>
      <c r="V861" s="42">
        <v>30</v>
      </c>
      <c r="W861" s="42">
        <f>INVENTARIO[[#This Row],[Precio Final]]-INVENTARIO[[#This Row],[Costo total]]</f>
        <v>12.2</v>
      </c>
      <c r="X861" s="176">
        <f>INVENTARIO[[#This Row],[Ganancia Unitaria]]*INVENTARIO[[#This Row],[Salidas]]</f>
        <v>0</v>
      </c>
      <c r="Y861" s="42"/>
      <c r="Z861" s="20"/>
      <c r="AA861" s="20">
        <f>INVENTARIO[[#This Row],[Costo total]]*INVENTARIO[[#This Row],[Entradas]]</f>
        <v>17.8</v>
      </c>
      <c r="AB861" s="172">
        <f>INVENTARIO[[#This Row],[Stock Actual]]*INVENTARIO[[#This Row],[Costo total]]</f>
        <v>17.8</v>
      </c>
    </row>
    <row r="862" spans="1:28" ht="55" customHeight="1" x14ac:dyDescent="0.15">
      <c r="A862" s="43" t="s">
        <v>2265</v>
      </c>
      <c r="B862" s="169"/>
      <c r="C862" s="170" t="s">
        <v>12</v>
      </c>
      <c r="D862" s="83" t="s">
        <v>52</v>
      </c>
      <c r="E862" s="83" t="s">
        <v>2311</v>
      </c>
      <c r="F862" s="83" t="s">
        <v>692</v>
      </c>
      <c r="G862" s="83" t="s">
        <v>426</v>
      </c>
      <c r="H862" s="171">
        <f>INVENTARIO[[#This Row],[Precio Final]]</f>
        <v>12</v>
      </c>
      <c r="I862" s="83">
        <f t="shared" si="58"/>
        <v>13.5</v>
      </c>
      <c r="J862" s="83">
        <v>4</v>
      </c>
      <c r="K862" s="112">
        <f>SUMIFS(VENTAS[Cantidad],VENTAS[Código del producto Vendido],INVENTARIO[[#This Row],[Code]])</f>
        <v>0</v>
      </c>
      <c r="L862" s="121">
        <f>INVENTARIO[[#This Row],[Entradas]]-INVENTARIO[[#This Row],[Salidas]]</f>
        <v>4</v>
      </c>
      <c r="M862" s="171">
        <f>INVENTARIO[[#This Row],[Precio Final]]*10%</f>
        <v>1.2000000000000002</v>
      </c>
      <c r="N862" s="43"/>
      <c r="O862" s="43"/>
      <c r="P862" s="43">
        <v>7.5</v>
      </c>
      <c r="Q862" s="112"/>
      <c r="R862" s="43"/>
      <c r="S862" s="177">
        <v>1.5</v>
      </c>
      <c r="T862" s="168">
        <f>INVENTARIO[[#This Row],[Costo Unitario (USD)]]+INVENTARIO[[#This Row],[Costo Envío (USD)]]</f>
        <v>9</v>
      </c>
      <c r="U862" s="168">
        <f>INVENTARIO[[#This Row],[Costo total]]*1.5</f>
        <v>13.5</v>
      </c>
      <c r="V862" s="43">
        <v>12</v>
      </c>
      <c r="W862" s="43">
        <f>INVENTARIO[[#This Row],[Precio Final]]-INVENTARIO[[#This Row],[Costo total]]</f>
        <v>3</v>
      </c>
      <c r="X862" s="172">
        <f>INVENTARIO[[#This Row],[Ganancia Unitaria]]*INVENTARIO[[#This Row],[Salidas]]</f>
        <v>0</v>
      </c>
      <c r="Y862" s="43"/>
      <c r="Z862" s="43"/>
      <c r="AA862" s="43">
        <f>INVENTARIO[[#This Row],[Costo total]]*INVENTARIO[[#This Row],[Entradas]]</f>
        <v>36</v>
      </c>
      <c r="AB862" s="172">
        <f>INVENTARIO[[#This Row],[Stock Actual]]*INVENTARIO[[#This Row],[Costo total]]</f>
        <v>36</v>
      </c>
    </row>
    <row r="863" spans="1:28" ht="55" customHeight="1" x14ac:dyDescent="0.15">
      <c r="A863" s="42" t="s">
        <v>2266</v>
      </c>
      <c r="B863" s="173"/>
      <c r="C863" s="174" t="s">
        <v>12</v>
      </c>
      <c r="D863" s="78" t="s">
        <v>2729</v>
      </c>
      <c r="E863" s="78" t="s">
        <v>2312</v>
      </c>
      <c r="F863" s="78" t="s">
        <v>695</v>
      </c>
      <c r="G863" s="78" t="s">
        <v>1942</v>
      </c>
      <c r="H863" s="175">
        <f>INVENTARIO[[#This Row],[Precio Final]]</f>
        <v>36</v>
      </c>
      <c r="I863" s="78">
        <f t="shared" si="58"/>
        <v>36</v>
      </c>
      <c r="J863" s="78">
        <v>2</v>
      </c>
      <c r="K863" s="110">
        <f>SUMIFS(VENTAS[Cantidad],VENTAS[Código del producto Vendido],INVENTARIO[[#This Row],[Code]])</f>
        <v>1</v>
      </c>
      <c r="L863" s="120">
        <f>INVENTARIO[[#This Row],[Entradas]]-INVENTARIO[[#This Row],[Salidas]]</f>
        <v>1</v>
      </c>
      <c r="M863" s="175">
        <f>INVENTARIO[[#This Row],[Precio Final]]*10%</f>
        <v>3.6</v>
      </c>
      <c r="N863" s="42"/>
      <c r="O863" s="42"/>
      <c r="P863" s="42">
        <v>20</v>
      </c>
      <c r="Q863" s="110"/>
      <c r="R863" s="42"/>
      <c r="S863" s="178">
        <v>4</v>
      </c>
      <c r="T863" s="42">
        <f>INVENTARIO[[#This Row],[Costo Unitario (USD)]]+INVENTARIO[[#This Row],[Costo Envío (USD)]]</f>
        <v>24</v>
      </c>
      <c r="U863" s="42">
        <f>INVENTARIO[[#This Row],[Costo total]]*1.5</f>
        <v>36</v>
      </c>
      <c r="V863" s="42">
        <v>36</v>
      </c>
      <c r="W863" s="42">
        <f>INVENTARIO[[#This Row],[Precio Final]]-INVENTARIO[[#This Row],[Costo total]]</f>
        <v>12</v>
      </c>
      <c r="X863" s="176">
        <f>INVENTARIO[[#This Row],[Ganancia Unitaria]]*INVENTARIO[[#This Row],[Salidas]]</f>
        <v>12</v>
      </c>
      <c r="Y863" s="42"/>
      <c r="Z863" s="20"/>
      <c r="AA863" s="20">
        <f>INVENTARIO[[#This Row],[Costo total]]*INVENTARIO[[#This Row],[Entradas]]</f>
        <v>48</v>
      </c>
      <c r="AB863" s="172">
        <f>INVENTARIO[[#This Row],[Stock Actual]]*INVENTARIO[[#This Row],[Costo total]]</f>
        <v>24</v>
      </c>
    </row>
    <row r="864" spans="1:28" ht="55" customHeight="1" x14ac:dyDescent="0.15">
      <c r="A864" s="43" t="s">
        <v>2267</v>
      </c>
      <c r="B864" s="169"/>
      <c r="C864" s="170" t="s">
        <v>12</v>
      </c>
      <c r="D864" s="83" t="s">
        <v>2330</v>
      </c>
      <c r="E864" s="83" t="s">
        <v>2315</v>
      </c>
      <c r="F864" s="83" t="s">
        <v>697</v>
      </c>
      <c r="G864" s="83" t="s">
        <v>1942</v>
      </c>
      <c r="H864" s="171">
        <f>INVENTARIO[[#This Row],[Precio Final]]</f>
        <v>30</v>
      </c>
      <c r="I864" s="83">
        <f t="shared" si="58"/>
        <v>30.75</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15.5</v>
      </c>
      <c r="Q864" s="112"/>
      <c r="R864" s="43"/>
      <c r="S864" s="177">
        <v>5</v>
      </c>
      <c r="T864" s="168">
        <f>INVENTARIO[[#This Row],[Costo Unitario (USD)]]+INVENTARIO[[#This Row],[Costo Envío (USD)]]</f>
        <v>20.5</v>
      </c>
      <c r="U864" s="168">
        <f>INVENTARIO[[#This Row],[Costo total]]*1.5</f>
        <v>30.75</v>
      </c>
      <c r="V864" s="43">
        <v>30</v>
      </c>
      <c r="W864" s="43">
        <f>INVENTARIO[[#This Row],[Precio Final]]-INVENTARIO[[#This Row],[Costo total]]</f>
        <v>9.5</v>
      </c>
      <c r="X864" s="172">
        <f>INVENTARIO[[#This Row],[Ganancia Unitaria]]*INVENTARIO[[#This Row],[Salidas]]</f>
        <v>0</v>
      </c>
      <c r="Y864" s="43"/>
      <c r="Z864" s="43"/>
      <c r="AA864" s="43">
        <f>INVENTARIO[[#This Row],[Costo total]]*INVENTARIO[[#This Row],[Entradas]]</f>
        <v>20.5</v>
      </c>
      <c r="AB864" s="172">
        <f>INVENTARIO[[#This Row],[Stock Actual]]*INVENTARIO[[#This Row],[Costo total]]</f>
        <v>20.5</v>
      </c>
    </row>
    <row r="865" spans="1:28" ht="55" customHeight="1" x14ac:dyDescent="0.15">
      <c r="A865" s="42" t="s">
        <v>2268</v>
      </c>
      <c r="B865" s="173"/>
      <c r="C865" s="174" t="s">
        <v>12</v>
      </c>
      <c r="D865" s="78" t="s">
        <v>2330</v>
      </c>
      <c r="E865" s="78" t="s">
        <v>2315</v>
      </c>
      <c r="F865" s="78" t="s">
        <v>695</v>
      </c>
      <c r="G865" s="78" t="s">
        <v>1942</v>
      </c>
      <c r="H865" s="175">
        <f>INVENTARIO[[#This Row],[Precio Final]]</f>
        <v>30</v>
      </c>
      <c r="I865" s="78">
        <f t="shared" si="58"/>
        <v>30.75</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15.5</v>
      </c>
      <c r="Q865" s="110"/>
      <c r="R865" s="42"/>
      <c r="S865" s="178">
        <v>5</v>
      </c>
      <c r="T865" s="42">
        <f>INVENTARIO[[#This Row],[Costo Unitario (USD)]]+INVENTARIO[[#This Row],[Costo Envío (USD)]]</f>
        <v>20.5</v>
      </c>
      <c r="U865" s="42">
        <f>INVENTARIO[[#This Row],[Costo total]]*1.5</f>
        <v>30.75</v>
      </c>
      <c r="V865" s="42">
        <v>30</v>
      </c>
      <c r="W865" s="42">
        <f>INVENTARIO[[#This Row],[Precio Final]]-INVENTARIO[[#This Row],[Costo total]]</f>
        <v>9.5</v>
      </c>
      <c r="X865" s="176">
        <f>INVENTARIO[[#This Row],[Ganancia Unitaria]]*INVENTARIO[[#This Row],[Salidas]]</f>
        <v>0</v>
      </c>
      <c r="Y865" s="42"/>
      <c r="Z865" s="20"/>
      <c r="AA865" s="20">
        <f>INVENTARIO[[#This Row],[Costo total]]*INVENTARIO[[#This Row],[Entradas]]</f>
        <v>20.5</v>
      </c>
      <c r="AB865" s="172">
        <f>INVENTARIO[[#This Row],[Stock Actual]]*INVENTARIO[[#This Row],[Costo total]]</f>
        <v>20.5</v>
      </c>
    </row>
    <row r="866" spans="1:28" ht="55" customHeight="1" x14ac:dyDescent="0.15">
      <c r="A866" s="43" t="s">
        <v>2269</v>
      </c>
      <c r="B866" s="169"/>
      <c r="C866" s="170" t="s">
        <v>12</v>
      </c>
      <c r="D866" s="83" t="s">
        <v>2330</v>
      </c>
      <c r="E866" s="83" t="s">
        <v>2316</v>
      </c>
      <c r="F866" s="83" t="s">
        <v>697</v>
      </c>
      <c r="G866" s="83" t="s">
        <v>1942</v>
      </c>
      <c r="H866" s="171">
        <f>INVENTARIO[[#This Row],[Precio Final]]</f>
        <v>20</v>
      </c>
      <c r="I866" s="83">
        <f t="shared" si="58"/>
        <v>16.5</v>
      </c>
      <c r="J866" s="83">
        <v>3</v>
      </c>
      <c r="K866" s="112">
        <f>SUMIFS(VENTAS[Cantidad],VENTAS[Código del producto Vendido],INVENTARIO[[#This Row],[Code]])</f>
        <v>0</v>
      </c>
      <c r="L866" s="121">
        <f>INVENTARIO[[#This Row],[Entradas]]-INVENTARIO[[#This Row],[Salidas]]</f>
        <v>3</v>
      </c>
      <c r="M866" s="171">
        <f>INVENTARIO[[#This Row],[Precio Final]]*10%</f>
        <v>2</v>
      </c>
      <c r="N866" s="43"/>
      <c r="O866" s="43"/>
      <c r="P866" s="43">
        <v>6</v>
      </c>
      <c r="Q866" s="112"/>
      <c r="R866" s="43"/>
      <c r="S866" s="177">
        <v>5</v>
      </c>
      <c r="T866" s="168">
        <f>INVENTARIO[[#This Row],[Costo Unitario (USD)]]+INVENTARIO[[#This Row],[Costo Envío (USD)]]</f>
        <v>11</v>
      </c>
      <c r="U866" s="168">
        <f>INVENTARIO[[#This Row],[Costo total]]*1.5</f>
        <v>16.5</v>
      </c>
      <c r="V866" s="43">
        <v>20</v>
      </c>
      <c r="W866" s="43">
        <f>INVENTARIO[[#This Row],[Precio Final]]-INVENTARIO[[#This Row],[Costo total]]</f>
        <v>9</v>
      </c>
      <c r="X866" s="172">
        <f>INVENTARIO[[#This Row],[Ganancia Unitaria]]*INVENTARIO[[#This Row],[Salidas]]</f>
        <v>0</v>
      </c>
      <c r="Y866" s="43"/>
      <c r="Z866" s="43"/>
      <c r="AA866" s="43">
        <f>INVENTARIO[[#This Row],[Costo total]]*INVENTARIO[[#This Row],[Entradas]]</f>
        <v>33</v>
      </c>
      <c r="AB866" s="172">
        <f>INVENTARIO[[#This Row],[Stock Actual]]*INVENTARIO[[#This Row],[Costo total]]</f>
        <v>33</v>
      </c>
    </row>
    <row r="867" spans="1:28" ht="55" customHeight="1" x14ac:dyDescent="0.15">
      <c r="A867" s="42" t="s">
        <v>2270</v>
      </c>
      <c r="B867" s="173"/>
      <c r="C867" s="174" t="s">
        <v>12</v>
      </c>
      <c r="D867" s="78" t="s">
        <v>50</v>
      </c>
      <c r="E867" s="78" t="s">
        <v>2387</v>
      </c>
      <c r="F867" s="78" t="s">
        <v>695</v>
      </c>
      <c r="G867" s="78" t="s">
        <v>164</v>
      </c>
      <c r="H867" s="175">
        <f>INVENTARIO[[#This Row],[Precio Final]]</f>
        <v>25</v>
      </c>
      <c r="I867" s="78">
        <f t="shared" si="58"/>
        <v>17.100000000000001</v>
      </c>
      <c r="J867" s="78">
        <v>1</v>
      </c>
      <c r="K867" s="110">
        <f>SUMIFS(VENTAS[Cantidad],VENTAS[Código del producto Vendido],INVENTARIO[[#This Row],[Code]])</f>
        <v>1</v>
      </c>
      <c r="L867" s="120">
        <f>INVENTARIO[[#This Row],[Entradas]]-INVENTARIO[[#This Row],[Salidas]]</f>
        <v>0</v>
      </c>
      <c r="M867" s="175">
        <f>INVENTARIO[[#This Row],[Precio Final]]*10%</f>
        <v>2.5</v>
      </c>
      <c r="N867" s="42"/>
      <c r="O867" s="42"/>
      <c r="P867" s="42">
        <v>9.9</v>
      </c>
      <c r="Q867" s="110"/>
      <c r="R867" s="42"/>
      <c r="S867" s="178">
        <v>1.5</v>
      </c>
      <c r="T867" s="42">
        <f>INVENTARIO[[#This Row],[Costo Unitario (USD)]]+INVENTARIO[[#This Row],[Costo Envío (USD)]]</f>
        <v>11.4</v>
      </c>
      <c r="U867" s="168">
        <f>INVENTARIO[[#This Row],[Costo total]]*1.5</f>
        <v>17.100000000000001</v>
      </c>
      <c r="V867" s="42">
        <v>25</v>
      </c>
      <c r="W867" s="43">
        <f>INVENTARIO[[#This Row],[Precio Final]]-INVENTARIO[[#This Row],[Costo total]]</f>
        <v>13.6</v>
      </c>
      <c r="X867" s="176">
        <f>INVENTARIO[[#This Row],[Ganancia Unitaria]]*INVENTARIO[[#This Row],[Salidas]]</f>
        <v>13.6</v>
      </c>
      <c r="Y867" s="42"/>
      <c r="Z867" s="20"/>
      <c r="AA867" s="20">
        <f>INVENTARIO[[#This Row],[Costo total]]*INVENTARIO[[#This Row],[Entradas]]</f>
        <v>11.4</v>
      </c>
      <c r="AB867" s="172">
        <f>INVENTARIO[[#This Row],[Stock Actual]]*INVENTARIO[[#This Row],[Costo total]]</f>
        <v>0</v>
      </c>
    </row>
    <row r="868" spans="1:28" ht="55" customHeight="1" x14ac:dyDescent="0.15">
      <c r="A868" s="43" t="s">
        <v>2271</v>
      </c>
      <c r="B868" s="169"/>
      <c r="C868" s="170" t="s">
        <v>12</v>
      </c>
      <c r="D868" s="83" t="s">
        <v>50</v>
      </c>
      <c r="E868" s="83" t="s">
        <v>2387</v>
      </c>
      <c r="F868" s="83" t="s">
        <v>697</v>
      </c>
      <c r="G868" s="83" t="s">
        <v>164</v>
      </c>
      <c r="H868" s="171">
        <f>INVENTARIO[[#This Row],[Precio Final]]</f>
        <v>25</v>
      </c>
      <c r="I868" s="83">
        <f t="shared" si="58"/>
        <v>17.100000000000001</v>
      </c>
      <c r="J868" s="83">
        <v>1</v>
      </c>
      <c r="K868" s="112">
        <f>SUMIFS(VENTAS[Cantidad],VENTAS[Código del producto Vendido],INVENTARIO[[#This Row],[Code]])</f>
        <v>0</v>
      </c>
      <c r="L868" s="121">
        <f>INVENTARIO[[#This Row],[Entradas]]-INVENTARIO[[#This Row],[Salidas]]</f>
        <v>1</v>
      </c>
      <c r="M868" s="171">
        <f>INVENTARIO[[#This Row],[Precio Final]]*10%</f>
        <v>2.5</v>
      </c>
      <c r="N868" s="43"/>
      <c r="O868" s="43"/>
      <c r="P868" s="43">
        <v>9.9</v>
      </c>
      <c r="Q868" s="112"/>
      <c r="R868" s="43"/>
      <c r="S868" s="177">
        <v>1.5</v>
      </c>
      <c r="T868" s="168">
        <f>INVENTARIO[[#This Row],[Costo Unitario (USD)]]+INVENTARIO[[#This Row],[Costo Envío (USD)]]</f>
        <v>11.4</v>
      </c>
      <c r="U868" s="168">
        <f>INVENTARIO[[#This Row],[Costo total]]*1.5</f>
        <v>17.100000000000001</v>
      </c>
      <c r="V868" s="43">
        <v>25</v>
      </c>
      <c r="W868" s="43">
        <f>INVENTARIO[[#This Row],[Precio Final]]-INVENTARIO[[#This Row],[Costo total]]</f>
        <v>13.6</v>
      </c>
      <c r="X868" s="172">
        <f>INVENTARIO[[#This Row],[Ganancia Unitaria]]*INVENTARIO[[#This Row],[Salidas]]</f>
        <v>0</v>
      </c>
      <c r="Y868" s="43"/>
      <c r="Z868" s="43"/>
      <c r="AA868" s="43">
        <f>INVENTARIO[[#This Row],[Costo total]]*INVENTARIO[[#This Row],[Entradas]]</f>
        <v>11.4</v>
      </c>
      <c r="AB868" s="172">
        <f>INVENTARIO[[#This Row],[Stock Actual]]*INVENTARIO[[#This Row],[Costo total]]</f>
        <v>11.4</v>
      </c>
    </row>
    <row r="869" spans="1:28" ht="55" customHeight="1" x14ac:dyDescent="0.15">
      <c r="A869" s="42" t="s">
        <v>2272</v>
      </c>
      <c r="B869" s="173"/>
      <c r="C869" s="174" t="s">
        <v>12</v>
      </c>
      <c r="D869" s="78" t="s">
        <v>50</v>
      </c>
      <c r="E869" s="78" t="s">
        <v>2717</v>
      </c>
      <c r="F869" s="78" t="s">
        <v>698</v>
      </c>
      <c r="G869" s="78" t="s">
        <v>164</v>
      </c>
      <c r="H869" s="175">
        <f>INVENTARIO[[#This Row],[Precio Final]]</f>
        <v>25</v>
      </c>
      <c r="I869" s="78">
        <f t="shared" si="58"/>
        <v>17.100000000000001</v>
      </c>
      <c r="J869" s="78">
        <v>1</v>
      </c>
      <c r="K869" s="110">
        <f>SUMIFS(VENTAS[Cantidad],VENTAS[Código del producto Vendido],INVENTARIO[[#This Row],[Code]])</f>
        <v>0</v>
      </c>
      <c r="L869" s="120">
        <f>INVENTARIO[[#This Row],[Entradas]]-INVENTARIO[[#This Row],[Salidas]]</f>
        <v>1</v>
      </c>
      <c r="M869" s="175">
        <f>INVENTARIO[[#This Row],[Precio Final]]*10%</f>
        <v>2.5</v>
      </c>
      <c r="N869" s="42"/>
      <c r="O869" s="42"/>
      <c r="P869" s="42">
        <v>9.9</v>
      </c>
      <c r="Q869" s="110"/>
      <c r="R869" s="42"/>
      <c r="S869" s="178">
        <v>1.5</v>
      </c>
      <c r="T869" s="42">
        <f>INVENTARIO[[#This Row],[Costo Unitario (USD)]]+INVENTARIO[[#This Row],[Costo Envío (USD)]]</f>
        <v>11.4</v>
      </c>
      <c r="U869" s="168">
        <f>INVENTARIO[[#This Row],[Costo total]]*1.5</f>
        <v>17.100000000000001</v>
      </c>
      <c r="V869" s="42">
        <v>25</v>
      </c>
      <c r="W869" s="43">
        <f>INVENTARIO[[#This Row],[Precio Final]]-INVENTARIO[[#This Row],[Costo total]]</f>
        <v>13.6</v>
      </c>
      <c r="X869" s="176">
        <f>INVENTARIO[[#This Row],[Ganancia Unitaria]]*INVENTARIO[[#This Row],[Salidas]]</f>
        <v>0</v>
      </c>
      <c r="Y869" s="42"/>
      <c r="Z869" s="20"/>
      <c r="AA869" s="20">
        <f>INVENTARIO[[#This Row],[Costo total]]*INVENTARIO[[#This Row],[Entradas]]</f>
        <v>11.4</v>
      </c>
      <c r="AB869" s="172">
        <f>INVENTARIO[[#This Row],[Stock Actual]]*INVENTARIO[[#This Row],[Costo total]]</f>
        <v>11.4</v>
      </c>
    </row>
    <row r="870" spans="1:28" ht="55" customHeight="1" x14ac:dyDescent="0.15">
      <c r="A870" s="43" t="s">
        <v>2273</v>
      </c>
      <c r="B870" s="169"/>
      <c r="C870" s="170" t="s">
        <v>12</v>
      </c>
      <c r="D870" s="83" t="s">
        <v>50</v>
      </c>
      <c r="E870" s="83" t="s">
        <v>2347</v>
      </c>
      <c r="F870" s="83" t="s">
        <v>2388</v>
      </c>
      <c r="G870" s="83" t="s">
        <v>164</v>
      </c>
      <c r="H870" s="171">
        <f>INVENTARIO[[#This Row],[Precio Final]]</f>
        <v>18</v>
      </c>
      <c r="I870" s="83">
        <f t="shared" si="58"/>
        <v>14.955000000000002</v>
      </c>
      <c r="J870" s="83">
        <v>2</v>
      </c>
      <c r="K870" s="112">
        <f>SUMIFS(VENTAS[Cantidad],VENTAS[Código del producto Vendido],INVENTARIO[[#This Row],[Code]])</f>
        <v>0</v>
      </c>
      <c r="L870" s="121">
        <f>INVENTARIO[[#This Row],[Entradas]]-INVENTARIO[[#This Row],[Salidas]]</f>
        <v>2</v>
      </c>
      <c r="M870" s="171">
        <f>INVENTARIO[[#This Row],[Precio Final]]*10%</f>
        <v>1.8</v>
      </c>
      <c r="N870" s="43"/>
      <c r="O870" s="43"/>
      <c r="P870" s="43">
        <v>8.4700000000000006</v>
      </c>
      <c r="Q870" s="112"/>
      <c r="R870" s="43"/>
      <c r="S870" s="177">
        <v>1.5</v>
      </c>
      <c r="T870" s="168">
        <f>INVENTARIO[[#This Row],[Costo Unitario (USD)]]+INVENTARIO[[#This Row],[Costo Envío (USD)]]</f>
        <v>9.9700000000000006</v>
      </c>
      <c r="U870" s="168">
        <f>INVENTARIO[[#This Row],[Costo total]]*1.5</f>
        <v>14.955000000000002</v>
      </c>
      <c r="V870" s="43">
        <v>18</v>
      </c>
      <c r="W870" s="43">
        <f>INVENTARIO[[#This Row],[Precio Final]]-INVENTARIO[[#This Row],[Costo total]]</f>
        <v>8.0299999999999994</v>
      </c>
      <c r="X870" s="172">
        <f>INVENTARIO[[#This Row],[Ganancia Unitaria]]*INVENTARIO[[#This Row],[Salidas]]</f>
        <v>0</v>
      </c>
      <c r="Y870" s="43"/>
      <c r="Z870" s="43"/>
      <c r="AA870" s="43">
        <f>INVENTARIO[[#This Row],[Costo total]]*INVENTARIO[[#This Row],[Entradas]]</f>
        <v>19.940000000000001</v>
      </c>
      <c r="AB870" s="172">
        <f>INVENTARIO[[#This Row],[Stock Actual]]*INVENTARIO[[#This Row],[Costo total]]</f>
        <v>19.940000000000001</v>
      </c>
    </row>
    <row r="871" spans="1:28" ht="55" customHeight="1" x14ac:dyDescent="0.15">
      <c r="A871" s="42" t="s">
        <v>2274</v>
      </c>
      <c r="B871" s="173"/>
      <c r="C871" s="174" t="s">
        <v>12</v>
      </c>
      <c r="D871" s="78" t="s">
        <v>50</v>
      </c>
      <c r="E871" s="78" t="s">
        <v>2347</v>
      </c>
      <c r="F871" s="78" t="s">
        <v>2386</v>
      </c>
      <c r="G871" s="78" t="s">
        <v>164</v>
      </c>
      <c r="H871" s="175">
        <f>INVENTARIO[[#This Row],[Precio Final]]</f>
        <v>18</v>
      </c>
      <c r="I871" s="78">
        <f t="shared" si="58"/>
        <v>14.955000000000002</v>
      </c>
      <c r="J871" s="78">
        <v>2</v>
      </c>
      <c r="K871" s="110">
        <f>SUMIFS(VENTAS[Cantidad],VENTAS[Código del producto Vendido],INVENTARIO[[#This Row],[Code]])</f>
        <v>0</v>
      </c>
      <c r="L871" s="120">
        <f>INVENTARIO[[#This Row],[Entradas]]-INVENTARIO[[#This Row],[Salidas]]</f>
        <v>2</v>
      </c>
      <c r="M871" s="175">
        <f>INVENTARIO[[#This Row],[Precio Final]]*10%</f>
        <v>1.8</v>
      </c>
      <c r="N871" s="42"/>
      <c r="O871" s="42"/>
      <c r="P871" s="42">
        <v>8.4700000000000006</v>
      </c>
      <c r="Q871" s="110"/>
      <c r="R871" s="42"/>
      <c r="S871" s="178">
        <v>1.5</v>
      </c>
      <c r="T871" s="42">
        <f>INVENTARIO[[#This Row],[Costo Unitario (USD)]]+INVENTARIO[[#This Row],[Costo Envío (USD)]]</f>
        <v>9.9700000000000006</v>
      </c>
      <c r="U871" s="168">
        <f>INVENTARIO[[#This Row],[Costo total]]*1.5</f>
        <v>14.955000000000002</v>
      </c>
      <c r="V871" s="42">
        <v>18</v>
      </c>
      <c r="W871" s="42">
        <f>INVENTARIO[[#This Row],[Precio Final]]-INVENTARIO[[#This Row],[Costo total]]</f>
        <v>8.0299999999999994</v>
      </c>
      <c r="X871" s="176">
        <f>INVENTARIO[[#This Row],[Ganancia Unitaria]]*INVENTARIO[[#This Row],[Salidas]]</f>
        <v>0</v>
      </c>
      <c r="Y871" s="42"/>
      <c r="Z871" s="20"/>
      <c r="AA871" s="20">
        <f>INVENTARIO[[#This Row],[Costo total]]*INVENTARIO[[#This Row],[Entradas]]</f>
        <v>19.940000000000001</v>
      </c>
      <c r="AB871" s="172">
        <f>INVENTARIO[[#This Row],[Stock Actual]]*INVENTARIO[[#This Row],[Costo total]]</f>
        <v>19.940000000000001</v>
      </c>
    </row>
    <row r="872" spans="1:28" ht="55" customHeight="1" x14ac:dyDescent="0.15">
      <c r="A872" s="43" t="s">
        <v>2275</v>
      </c>
      <c r="B872" s="169"/>
      <c r="C872" s="170" t="s">
        <v>12</v>
      </c>
      <c r="D872" s="83" t="s">
        <v>50</v>
      </c>
      <c r="E872" s="83" t="s">
        <v>2348</v>
      </c>
      <c r="F872" s="83" t="s">
        <v>2399</v>
      </c>
      <c r="G872" s="83" t="s">
        <v>164</v>
      </c>
      <c r="H872" s="171">
        <f>INVENTARIO[[#This Row],[Precio Final]]</f>
        <v>25</v>
      </c>
      <c r="I872" s="83">
        <f t="shared" si="58"/>
        <v>27.150000000000002</v>
      </c>
      <c r="J872" s="83">
        <v>2</v>
      </c>
      <c r="K872" s="112">
        <f>SUMIFS(VENTAS[Cantidad],VENTAS[Código del producto Vendido],INVENTARIO[[#This Row],[Code]])</f>
        <v>0</v>
      </c>
      <c r="L872" s="121">
        <f>INVENTARIO[[#This Row],[Entradas]]-INVENTARIO[[#This Row],[Salidas]]</f>
        <v>2</v>
      </c>
      <c r="M872" s="171">
        <f>INVENTARIO[[#This Row],[Precio Final]]*10%</f>
        <v>2.5</v>
      </c>
      <c r="N872" s="43"/>
      <c r="O872" s="43"/>
      <c r="P872" s="43">
        <v>16.600000000000001</v>
      </c>
      <c r="Q872" s="112"/>
      <c r="R872" s="43"/>
      <c r="S872" s="177">
        <v>1.5</v>
      </c>
      <c r="T872" s="168">
        <f>INVENTARIO[[#This Row],[Costo Unitario (USD)]]+INVENTARIO[[#This Row],[Costo Envío (USD)]]</f>
        <v>18.100000000000001</v>
      </c>
      <c r="U872" s="168">
        <f>INVENTARIO[[#This Row],[Costo total]]*1.5</f>
        <v>27.150000000000002</v>
      </c>
      <c r="V872" s="43">
        <v>25</v>
      </c>
      <c r="W872" s="43">
        <f>INVENTARIO[[#This Row],[Precio Final]]-INVENTARIO[[#This Row],[Costo total]]</f>
        <v>6.8999999999999986</v>
      </c>
      <c r="X872" s="172">
        <f>INVENTARIO[[#This Row],[Ganancia Unitaria]]*INVENTARIO[[#This Row],[Salidas]]</f>
        <v>0</v>
      </c>
      <c r="Y872" s="43"/>
      <c r="Z872" s="43"/>
      <c r="AA872" s="43">
        <f>INVENTARIO[[#This Row],[Costo total]]*INVENTARIO[[#This Row],[Entradas]]</f>
        <v>36.200000000000003</v>
      </c>
      <c r="AB872" s="172">
        <f>INVENTARIO[[#This Row],[Stock Actual]]*INVENTARIO[[#This Row],[Costo total]]</f>
        <v>36.200000000000003</v>
      </c>
    </row>
    <row r="873" spans="1:28" ht="55" customHeight="1" x14ac:dyDescent="0.15">
      <c r="A873" s="42" t="s">
        <v>2276</v>
      </c>
      <c r="B873" s="173"/>
      <c r="C873" s="174" t="s">
        <v>12</v>
      </c>
      <c r="D873" s="78" t="s">
        <v>50</v>
      </c>
      <c r="E873" s="78" t="s">
        <v>2349</v>
      </c>
      <c r="F873" s="78" t="s">
        <v>695</v>
      </c>
      <c r="G873" s="78" t="s">
        <v>164</v>
      </c>
      <c r="H873" s="175">
        <f>INVENTARIO[[#This Row],[Precio Final]]</f>
        <v>20</v>
      </c>
      <c r="I873" s="78">
        <f t="shared" si="58"/>
        <v>18</v>
      </c>
      <c r="J873" s="78">
        <v>3</v>
      </c>
      <c r="K873" s="110">
        <f>SUMIFS(VENTAS[Cantidad],VENTAS[Código del producto Vendido],INVENTARIO[[#This Row],[Code]])</f>
        <v>0</v>
      </c>
      <c r="L873" s="120">
        <f>INVENTARIO[[#This Row],[Entradas]]-INVENTARIO[[#This Row],[Salidas]]</f>
        <v>3</v>
      </c>
      <c r="M873" s="175">
        <f>INVENTARIO[[#This Row],[Precio Final]]*10%</f>
        <v>2</v>
      </c>
      <c r="N873" s="42"/>
      <c r="O873" s="42"/>
      <c r="P873" s="42">
        <v>10</v>
      </c>
      <c r="Q873" s="110"/>
      <c r="R873" s="42"/>
      <c r="S873" s="178">
        <v>2</v>
      </c>
      <c r="T873" s="42">
        <f>INVENTARIO[[#This Row],[Costo Unitario (USD)]]+INVENTARIO[[#This Row],[Costo Envío (USD)]]</f>
        <v>12</v>
      </c>
      <c r="U873" s="168">
        <f>INVENTARIO[[#This Row],[Costo total]]*1.5</f>
        <v>18</v>
      </c>
      <c r="V873" s="42">
        <v>20</v>
      </c>
      <c r="W873" s="42">
        <f>INVENTARIO[[#This Row],[Precio Final]]-INVENTARIO[[#This Row],[Costo total]]</f>
        <v>8</v>
      </c>
      <c r="X873" s="176">
        <f>INVENTARIO[[#This Row],[Ganancia Unitaria]]*INVENTARIO[[#This Row],[Salidas]]</f>
        <v>0</v>
      </c>
      <c r="Y873" s="42"/>
      <c r="Z873" s="20"/>
      <c r="AA873" s="20">
        <f>INVENTARIO[[#This Row],[Costo total]]*INVENTARIO[[#This Row],[Entradas]]</f>
        <v>36</v>
      </c>
      <c r="AB873" s="172">
        <f>INVENTARIO[[#This Row],[Stock Actual]]*INVENTARIO[[#This Row],[Costo total]]</f>
        <v>36</v>
      </c>
    </row>
    <row r="874" spans="1:28" ht="55" customHeight="1" x14ac:dyDescent="0.15">
      <c r="A874" s="43" t="s">
        <v>2277</v>
      </c>
      <c r="B874" s="169"/>
      <c r="C874" s="170" t="s">
        <v>12</v>
      </c>
      <c r="D874" s="83" t="s">
        <v>50</v>
      </c>
      <c r="E874" s="83" t="s">
        <v>2349</v>
      </c>
      <c r="F874" s="83" t="s">
        <v>697</v>
      </c>
      <c r="G874" s="83" t="s">
        <v>164</v>
      </c>
      <c r="H874" s="171">
        <f>INVENTARIO[[#This Row],[Precio Final]]</f>
        <v>20</v>
      </c>
      <c r="I874" s="83">
        <f t="shared" si="58"/>
        <v>18</v>
      </c>
      <c r="J874" s="83">
        <v>3</v>
      </c>
      <c r="K874" s="112">
        <f>SUMIFS(VENTAS[Cantidad],VENTAS[Código del producto Vendido],INVENTARIO[[#This Row],[Code]])</f>
        <v>0</v>
      </c>
      <c r="L874" s="121">
        <f>INVENTARIO[[#This Row],[Entradas]]-INVENTARIO[[#This Row],[Salidas]]</f>
        <v>3</v>
      </c>
      <c r="M874" s="171">
        <f>INVENTARIO[[#This Row],[Precio Final]]*10%</f>
        <v>2</v>
      </c>
      <c r="N874" s="43"/>
      <c r="O874" s="43"/>
      <c r="P874" s="43">
        <v>10</v>
      </c>
      <c r="Q874" s="112"/>
      <c r="R874" s="43"/>
      <c r="S874" s="177">
        <v>2</v>
      </c>
      <c r="T874" s="168">
        <f>INVENTARIO[[#This Row],[Costo Unitario (USD)]]+INVENTARIO[[#This Row],[Costo Envío (USD)]]</f>
        <v>12</v>
      </c>
      <c r="U874" s="168">
        <f>INVENTARIO[[#This Row],[Costo total]]*1.5</f>
        <v>18</v>
      </c>
      <c r="V874" s="43">
        <v>20</v>
      </c>
      <c r="W874" s="43">
        <f>INVENTARIO[[#This Row],[Precio Final]]-INVENTARIO[[#This Row],[Costo total]]</f>
        <v>8</v>
      </c>
      <c r="X874" s="172">
        <f>INVENTARIO[[#This Row],[Ganancia Unitaria]]*INVENTARIO[[#This Row],[Salidas]]</f>
        <v>0</v>
      </c>
      <c r="Y874" s="43"/>
      <c r="Z874" s="43"/>
      <c r="AA874" s="43">
        <f>INVENTARIO[[#This Row],[Costo total]]*INVENTARIO[[#This Row],[Entradas]]</f>
        <v>36</v>
      </c>
      <c r="AB874" s="172">
        <f>INVENTARIO[[#This Row],[Stock Actual]]*INVENTARIO[[#This Row],[Costo total]]</f>
        <v>36</v>
      </c>
    </row>
    <row r="875" spans="1:28" ht="55" customHeight="1" x14ac:dyDescent="0.15">
      <c r="A875" s="42" t="s">
        <v>2278</v>
      </c>
      <c r="B875" s="173"/>
      <c r="C875" s="174" t="s">
        <v>12</v>
      </c>
      <c r="D875" s="78" t="s">
        <v>50</v>
      </c>
      <c r="E875" s="78" t="s">
        <v>2344</v>
      </c>
      <c r="F875" s="78" t="s">
        <v>697</v>
      </c>
      <c r="G875" s="78" t="s">
        <v>426</v>
      </c>
      <c r="H875" s="175">
        <f>INVENTARIO[[#This Row],[Precio Final]]</f>
        <v>25</v>
      </c>
      <c r="I875" s="78">
        <f t="shared" si="58"/>
        <v>22.5</v>
      </c>
      <c r="J875" s="78">
        <v>1</v>
      </c>
      <c r="K875" s="110">
        <f>SUMIFS(VENTAS[Cantidad],VENTAS[Código del producto Vendido],INVENTARIO[[#This Row],[Code]])</f>
        <v>0</v>
      </c>
      <c r="L875" s="120">
        <f>INVENTARIO[[#This Row],[Entradas]]-INVENTARIO[[#This Row],[Salidas]]</f>
        <v>1</v>
      </c>
      <c r="M875" s="175">
        <f>INVENTARIO[[#This Row],[Precio Final]]*10%</f>
        <v>2.5</v>
      </c>
      <c r="N875" s="42"/>
      <c r="O875" s="42"/>
      <c r="P875" s="42" t="e">
        <f>INVENTARIO[[#This Row],[Costo Unitario (MXN)]]/INVENTARIO[[#This Row],[USD -&gt; MXN]]</f>
        <v>#DIV/0!</v>
      </c>
      <c r="Q875" s="110"/>
      <c r="R875" s="42"/>
      <c r="S875" s="178">
        <v>3</v>
      </c>
      <c r="T875" s="42">
        <v>15</v>
      </c>
      <c r="U875" s="168">
        <f>INVENTARIO[[#This Row],[Costo total]]*1.5</f>
        <v>22.5</v>
      </c>
      <c r="V875" s="42">
        <v>25</v>
      </c>
      <c r="W875" s="42">
        <f>INVENTARIO[[#This Row],[Precio Final]]-INVENTARIO[[#This Row],[Costo total]]</f>
        <v>10</v>
      </c>
      <c r="X875" s="176">
        <f>INVENTARIO[[#This Row],[Ganancia Unitaria]]*INVENTARIO[[#This Row],[Salidas]]</f>
        <v>0</v>
      </c>
      <c r="Y875" s="42"/>
      <c r="Z875" s="20"/>
      <c r="AA875" s="20">
        <f>INVENTARIO[[#This Row],[Costo total]]*INVENTARIO[[#This Row],[Entradas]]</f>
        <v>15</v>
      </c>
      <c r="AB875" s="172">
        <f>INVENTARIO[[#This Row],[Stock Actual]]*INVENTARIO[[#This Row],[Costo total]]</f>
        <v>15</v>
      </c>
    </row>
    <row r="876" spans="1:28" ht="55" customHeight="1" x14ac:dyDescent="0.15">
      <c r="A876" s="43" t="s">
        <v>2279</v>
      </c>
      <c r="B876" s="169"/>
      <c r="C876" s="170" t="s">
        <v>12</v>
      </c>
      <c r="D876" s="83" t="s">
        <v>50</v>
      </c>
      <c r="E876" s="83" t="s">
        <v>2350</v>
      </c>
      <c r="F876" s="83" t="s">
        <v>692</v>
      </c>
      <c r="G876" s="83" t="s">
        <v>426</v>
      </c>
      <c r="H876" s="171">
        <f>INVENTARIO[[#This Row],[Precio Final]]</f>
        <v>28</v>
      </c>
      <c r="I876" s="83">
        <f t="shared" si="58"/>
        <v>27</v>
      </c>
      <c r="J876" s="83">
        <v>1</v>
      </c>
      <c r="K876" s="112">
        <f>SUMIFS(VENTAS[Cantidad],VENTAS[Código del producto Vendido],INVENTARIO[[#This Row],[Code]])</f>
        <v>0</v>
      </c>
      <c r="L876" s="121">
        <f>INVENTARIO[[#This Row],[Entradas]]-INVENTARIO[[#This Row],[Salidas]]</f>
        <v>1</v>
      </c>
      <c r="M876" s="171">
        <f>INVENTARIO[[#This Row],[Precio Final]]*10%</f>
        <v>2.8000000000000003</v>
      </c>
      <c r="N876" s="43"/>
      <c r="O876" s="43"/>
      <c r="P876" s="43">
        <v>15</v>
      </c>
      <c r="Q876" s="112"/>
      <c r="R876" s="43"/>
      <c r="S876" s="177">
        <v>3</v>
      </c>
      <c r="T876" s="168">
        <f>INVENTARIO[[#This Row],[Costo Unitario (USD)]]+INVENTARIO[[#This Row],[Costo Envío (USD)]]</f>
        <v>18</v>
      </c>
      <c r="U876" s="168">
        <f>INVENTARIO[[#This Row],[Costo total]]*1.5</f>
        <v>27</v>
      </c>
      <c r="V876" s="43">
        <v>28</v>
      </c>
      <c r="W876" s="43">
        <f>INVENTARIO[[#This Row],[Precio Final]]-INVENTARIO[[#This Row],[Costo total]]</f>
        <v>10</v>
      </c>
      <c r="X876" s="172">
        <f>INVENTARIO[[#This Row],[Ganancia Unitaria]]*INVENTARIO[[#This Row],[Salidas]]</f>
        <v>0</v>
      </c>
      <c r="Y876" s="43"/>
      <c r="Z876" s="43"/>
      <c r="AA876" s="43">
        <f>INVENTARIO[[#This Row],[Costo total]]*INVENTARIO[[#This Row],[Entradas]]</f>
        <v>18</v>
      </c>
      <c r="AB876" s="172">
        <f>INVENTARIO[[#This Row],[Stock Actual]]*INVENTARIO[[#This Row],[Costo total]]</f>
        <v>18</v>
      </c>
    </row>
    <row r="877" spans="1:28" ht="55" customHeight="1" x14ac:dyDescent="0.15">
      <c r="A877" s="42" t="s">
        <v>2280</v>
      </c>
      <c r="B877" s="173"/>
      <c r="C877" s="174" t="s">
        <v>12</v>
      </c>
      <c r="D877" s="78" t="s">
        <v>50</v>
      </c>
      <c r="E877" s="78" t="s">
        <v>2351</v>
      </c>
      <c r="F877" s="78" t="s">
        <v>1208</v>
      </c>
      <c r="G877" s="78" t="s">
        <v>426</v>
      </c>
      <c r="H877" s="175">
        <f>INVENTARIO[[#This Row],[Precio Final]]</f>
        <v>20</v>
      </c>
      <c r="I877" s="78">
        <f t="shared" si="58"/>
        <v>19.5</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v>10</v>
      </c>
      <c r="Q877" s="110"/>
      <c r="R877" s="42"/>
      <c r="S877" s="178">
        <v>3</v>
      </c>
      <c r="T877" s="42">
        <f>INVENTARIO[[#This Row],[Costo Unitario (USD)]]+INVENTARIO[[#This Row],[Costo Envío (USD)]]</f>
        <v>13</v>
      </c>
      <c r="U877" s="168">
        <f>INVENTARIO[[#This Row],[Costo total]]*1.5</f>
        <v>19.5</v>
      </c>
      <c r="V877" s="42">
        <v>20</v>
      </c>
      <c r="W877" s="42">
        <f>INVENTARIO[[#This Row],[Precio Final]]-INVENTARIO[[#This Row],[Costo total]]</f>
        <v>7</v>
      </c>
      <c r="X877" s="176">
        <f>INVENTARIO[[#This Row],[Ganancia Unitaria]]*INVENTARIO[[#This Row],[Salidas]]</f>
        <v>0</v>
      </c>
      <c r="Y877" s="42"/>
      <c r="Z877" s="20"/>
      <c r="AA877" s="20">
        <f>INVENTARIO[[#This Row],[Costo total]]*INVENTARIO[[#This Row],[Entradas]]</f>
        <v>13</v>
      </c>
      <c r="AB877" s="172">
        <f>INVENTARIO[[#This Row],[Stock Actual]]*INVENTARIO[[#This Row],[Costo total]]</f>
        <v>13</v>
      </c>
    </row>
    <row r="878" spans="1:28" ht="55" customHeight="1" x14ac:dyDescent="0.15">
      <c r="A878" s="43" t="s">
        <v>2281</v>
      </c>
      <c r="B878" s="169"/>
      <c r="C878" s="170" t="s">
        <v>12</v>
      </c>
      <c r="D878" s="83" t="s">
        <v>50</v>
      </c>
      <c r="E878" s="83" t="s">
        <v>2354</v>
      </c>
      <c r="F878" s="83" t="s">
        <v>1208</v>
      </c>
      <c r="G878" s="83" t="s">
        <v>426</v>
      </c>
      <c r="H878" s="171">
        <f>INVENTARIO[[#This Row],[Precio Final]]</f>
        <v>20</v>
      </c>
      <c r="I878" s="83">
        <f t="shared" si="58"/>
        <v>19.5</v>
      </c>
      <c r="J878" s="83">
        <v>1</v>
      </c>
      <c r="K878" s="112">
        <f>SUMIFS(VENTAS[Cantidad],VENTAS[Código del producto Vendido],INVENTARIO[[#This Row],[Code]])</f>
        <v>0</v>
      </c>
      <c r="L878" s="121">
        <f>INVENTARIO[[#This Row],[Entradas]]-INVENTARIO[[#This Row],[Salidas]]</f>
        <v>1</v>
      </c>
      <c r="M878" s="171">
        <f>INVENTARIO[[#This Row],[Precio Final]]*10%</f>
        <v>2</v>
      </c>
      <c r="N878" s="43"/>
      <c r="O878" s="43"/>
      <c r="P878" s="43">
        <v>10</v>
      </c>
      <c r="Q878" s="112"/>
      <c r="R878" s="43"/>
      <c r="S878" s="177">
        <v>3</v>
      </c>
      <c r="T878" s="168">
        <f>INVENTARIO[[#This Row],[Costo Unitario (USD)]]+INVENTARIO[[#This Row],[Costo Envío (USD)]]</f>
        <v>13</v>
      </c>
      <c r="U878" s="168">
        <f>INVENTARIO[[#This Row],[Costo total]]*1.5</f>
        <v>19.5</v>
      </c>
      <c r="V878" s="43">
        <v>20</v>
      </c>
      <c r="W878" s="43">
        <f>INVENTARIO[[#This Row],[Precio Final]]-INVENTARIO[[#This Row],[Costo total]]</f>
        <v>7</v>
      </c>
      <c r="X878" s="172">
        <f>INVENTARIO[[#This Row],[Ganancia Unitaria]]*INVENTARIO[[#This Row],[Salidas]]</f>
        <v>0</v>
      </c>
      <c r="Y878" s="43"/>
      <c r="Z878" s="43"/>
      <c r="AA878" s="43">
        <f>INVENTARIO[[#This Row],[Costo total]]*INVENTARIO[[#This Row],[Entradas]]</f>
        <v>13</v>
      </c>
      <c r="AB878" s="172">
        <f>INVENTARIO[[#This Row],[Stock Actual]]*INVENTARIO[[#This Row],[Costo total]]</f>
        <v>13</v>
      </c>
    </row>
    <row r="879" spans="1:28" ht="55" customHeight="1" x14ac:dyDescent="0.15">
      <c r="A879" s="42" t="s">
        <v>2352</v>
      </c>
      <c r="B879" s="173"/>
      <c r="C879" s="174" t="s">
        <v>12</v>
      </c>
      <c r="D879" s="78" t="s">
        <v>50</v>
      </c>
      <c r="E879" s="78" t="s">
        <v>2355</v>
      </c>
      <c r="F879" s="78" t="s">
        <v>697</v>
      </c>
      <c r="G879" s="78" t="s">
        <v>1942</v>
      </c>
      <c r="H879" s="175">
        <f>INVENTARIO[[#This Row],[Precio Final]]</f>
        <v>19</v>
      </c>
      <c r="I879" s="78">
        <f t="shared" si="58"/>
        <v>16.5</v>
      </c>
      <c r="J879" s="78">
        <v>1</v>
      </c>
      <c r="K879" s="110">
        <f>SUMIFS(VENTAS[Cantidad],VENTAS[Código del producto Vendido],INVENTARIO[[#This Row],[Code]])</f>
        <v>1</v>
      </c>
      <c r="L879" s="120">
        <f>INVENTARIO[[#This Row],[Entradas]]-INVENTARIO[[#This Row],[Salidas]]</f>
        <v>0</v>
      </c>
      <c r="M879" s="175">
        <f>INVENTARIO[[#This Row],[Precio Final]]*10%</f>
        <v>1.9000000000000001</v>
      </c>
      <c r="N879" s="42"/>
      <c r="O879" s="42"/>
      <c r="P879" s="42">
        <v>8</v>
      </c>
      <c r="Q879" s="110"/>
      <c r="R879" s="42"/>
      <c r="S879" s="178">
        <v>3</v>
      </c>
      <c r="T879" s="42">
        <f>INVENTARIO[[#This Row],[Costo Unitario (USD)]]+INVENTARIO[[#This Row],[Costo Envío (USD)]]</f>
        <v>11</v>
      </c>
      <c r="U879" s="168">
        <f>INVENTARIO[[#This Row],[Costo total]]*1.5</f>
        <v>16.5</v>
      </c>
      <c r="V879" s="42">
        <v>19</v>
      </c>
      <c r="W879" s="42">
        <f>INVENTARIO[[#This Row],[Precio Final]]-INVENTARIO[[#This Row],[Costo total]]</f>
        <v>8</v>
      </c>
      <c r="X879" s="176">
        <f>INVENTARIO[[#This Row],[Ganancia Unitaria]]*INVENTARIO[[#This Row],[Salidas]]</f>
        <v>8</v>
      </c>
      <c r="Y879" s="42"/>
      <c r="Z879" s="20"/>
      <c r="AA879" s="20">
        <f>INVENTARIO[[#This Row],[Costo total]]*INVENTARIO[[#This Row],[Entradas]]</f>
        <v>11</v>
      </c>
      <c r="AB879" s="172">
        <f>INVENTARIO[[#This Row],[Stock Actual]]*INVENTARIO[[#This Row],[Costo total]]</f>
        <v>0</v>
      </c>
    </row>
    <row r="880" spans="1:28" ht="55" customHeight="1" x14ac:dyDescent="0.15">
      <c r="A880" s="43" t="s">
        <v>2353</v>
      </c>
      <c r="B880" s="169"/>
      <c r="C880" s="170" t="s">
        <v>12</v>
      </c>
      <c r="D880" s="83" t="s">
        <v>50</v>
      </c>
      <c r="E880" s="83" t="s">
        <v>2356</v>
      </c>
      <c r="F880" s="83" t="s">
        <v>697</v>
      </c>
      <c r="G880" s="83" t="s">
        <v>164</v>
      </c>
      <c r="H880" s="171">
        <f>INVENTARIO[[#This Row],[Precio Final]]</f>
        <v>16</v>
      </c>
      <c r="I880" s="83">
        <f t="shared" si="58"/>
        <v>16.5</v>
      </c>
      <c r="J880" s="83">
        <v>1</v>
      </c>
      <c r="K880" s="112">
        <f>SUMIFS(VENTAS[Cantidad],VENTAS[Código del producto Vendido],INVENTARIO[[#This Row],[Code]])</f>
        <v>0</v>
      </c>
      <c r="L880" s="121">
        <f>INVENTARIO[[#This Row],[Entradas]]-INVENTARIO[[#This Row],[Salidas]]</f>
        <v>1</v>
      </c>
      <c r="M880" s="171">
        <f>INVENTARIO[[#This Row],[Precio Final]]*10%</f>
        <v>1.6</v>
      </c>
      <c r="N880" s="43"/>
      <c r="O880" s="43"/>
      <c r="P880" s="43">
        <v>6</v>
      </c>
      <c r="Q880" s="112"/>
      <c r="R880" s="43"/>
      <c r="S880" s="177">
        <v>5</v>
      </c>
      <c r="T880" s="168">
        <f>INVENTARIO[[#This Row],[Costo Unitario (USD)]]+INVENTARIO[[#This Row],[Costo Envío (USD)]]</f>
        <v>11</v>
      </c>
      <c r="U880" s="168">
        <f>INVENTARIO[[#This Row],[Costo total]]*1.5</f>
        <v>16.5</v>
      </c>
      <c r="V880" s="43">
        <v>16</v>
      </c>
      <c r="W880" s="43">
        <f>INVENTARIO[[#This Row],[Precio Final]]-INVENTARIO[[#This Row],[Costo total]]</f>
        <v>5</v>
      </c>
      <c r="X880" s="172">
        <f>INVENTARIO[[#This Row],[Ganancia Unitaria]]*INVENTARIO[[#This Row],[Salidas]]</f>
        <v>0</v>
      </c>
      <c r="Y880" s="43"/>
      <c r="Z880" s="43"/>
      <c r="AA880" s="43">
        <f>INVENTARIO[[#This Row],[Costo total]]*INVENTARIO[[#This Row],[Entradas]]</f>
        <v>11</v>
      </c>
      <c r="AB880" s="172">
        <f>INVENTARIO[[#This Row],[Stock Actual]]*INVENTARIO[[#This Row],[Costo total]]</f>
        <v>11</v>
      </c>
    </row>
    <row r="881" spans="1:28" ht="55" customHeight="1" x14ac:dyDescent="0.15">
      <c r="A881" s="42" t="s">
        <v>2413</v>
      </c>
      <c r="B881" s="173"/>
      <c r="C881" s="174" t="s">
        <v>12</v>
      </c>
      <c r="D881" s="78" t="s">
        <v>215</v>
      </c>
      <c r="E881" s="78" t="s">
        <v>2575</v>
      </c>
      <c r="F881" s="78" t="s">
        <v>2389</v>
      </c>
      <c r="G881" s="78" t="s">
        <v>164</v>
      </c>
      <c r="H881" s="175">
        <f>INVENTARIO[[#This Row],[Precio Final]]</f>
        <v>40</v>
      </c>
      <c r="I881" s="78">
        <v>0</v>
      </c>
      <c r="J881" s="78">
        <v>1</v>
      </c>
      <c r="K881" s="110">
        <f>SUMIFS(VENTAS[Cantidad],VENTAS[Código del producto Vendido],INVENTARIO[[#This Row],[Code]])</f>
        <v>0</v>
      </c>
      <c r="L881" s="120">
        <f>INVENTARIO[[#This Row],[Entradas]]-INVENTARIO[[#This Row],[Salidas]]</f>
        <v>1</v>
      </c>
      <c r="M881" s="175">
        <f>INVENTARIO[[#This Row],[Precio Final]]*10%</f>
        <v>4</v>
      </c>
      <c r="N881" s="42">
        <v>0</v>
      </c>
      <c r="O881" s="42">
        <v>0</v>
      </c>
      <c r="P881" s="42">
        <v>26</v>
      </c>
      <c r="Q881" s="110"/>
      <c r="R881" s="42"/>
      <c r="S881" s="178">
        <v>1.5</v>
      </c>
      <c r="T881" s="42">
        <f>INVENTARIO[[#This Row],[Costo Unitario (USD)]]+INVENTARIO[[#This Row],[Costo Envío (USD)]]</f>
        <v>27.5</v>
      </c>
      <c r="U881" s="168">
        <f>INVENTARIO[[#This Row],[Costo total]]*1.5</f>
        <v>41.25</v>
      </c>
      <c r="V881" s="42">
        <v>40</v>
      </c>
      <c r="W881" s="42">
        <f>INVENTARIO[[#This Row],[Precio Final]]-INVENTARIO[[#This Row],[Costo total]]</f>
        <v>12.5</v>
      </c>
      <c r="X881" s="176">
        <f>INVENTARIO[[#This Row],[Ganancia Unitaria]]*INVENTARIO[[#This Row],[Salidas]]</f>
        <v>0</v>
      </c>
      <c r="Y881" s="42" t="s">
        <v>2108</v>
      </c>
      <c r="Z881" s="20"/>
      <c r="AA881" s="20">
        <f>INVENTARIO[[#This Row],[Costo total]]*INVENTARIO[[#This Row],[Entradas]]</f>
        <v>27.5</v>
      </c>
      <c r="AB881" s="172">
        <f>INVENTARIO[[#This Row],[Stock Actual]]*INVENTARIO[[#This Row],[Costo total]]</f>
        <v>27.5</v>
      </c>
    </row>
    <row r="882" spans="1:28" ht="55" customHeight="1" x14ac:dyDescent="0.15">
      <c r="A882" s="42" t="s">
        <v>2640</v>
      </c>
      <c r="B882" s="181"/>
      <c r="C882" s="22" t="s">
        <v>12</v>
      </c>
      <c r="D882" s="182" t="s">
        <v>2728</v>
      </c>
      <c r="E882" s="179" t="s">
        <v>2645</v>
      </c>
      <c r="F882" s="180" t="s">
        <v>2399</v>
      </c>
      <c r="G882" s="183" t="s">
        <v>164</v>
      </c>
      <c r="H882" s="175">
        <f>INVENTARIO[[#This Row],[Precio Final]]</f>
        <v>25</v>
      </c>
      <c r="I882" s="184">
        <f t="shared" ref="I882:I893" si="59">U882</f>
        <v>26.911764705882355</v>
      </c>
      <c r="J882" s="120">
        <v>2</v>
      </c>
      <c r="K882" s="110">
        <f>SUMIFS(VENTAS[Cantidad],VENTAS[Código del producto Vendido],INVENTARIO[[#This Row],[Code]])</f>
        <v>0</v>
      </c>
      <c r="L882" s="110">
        <f>INVENTARIO[[#This Row],[Entradas]]-INVENTARIO[[#This Row],[Salidas]]</f>
        <v>2</v>
      </c>
      <c r="M882" s="42">
        <f>INVENTARIO[[#This Row],[Pricing 1]]*10%</f>
        <v>2.6911764705882355</v>
      </c>
      <c r="N882" s="42">
        <v>237</v>
      </c>
      <c r="O882" s="42">
        <v>17</v>
      </c>
      <c r="P882" s="42">
        <f t="shared" ref="P882:P893" si="60">N882/O882</f>
        <v>13.941176470588236</v>
      </c>
      <c r="Q882" s="110"/>
      <c r="R882" s="42"/>
      <c r="S882" s="185">
        <v>4</v>
      </c>
      <c r="T882" s="42">
        <f>INVENTARIO[[#This Row],[Costo Unitario (USD)]]+INVENTARIO[[#This Row],[Costo Envío (USD)]]</f>
        <v>17.941176470588236</v>
      </c>
      <c r="U882" s="168">
        <f>INVENTARIO[[#This Row],[Costo total]]*1.5</f>
        <v>26.911764705882355</v>
      </c>
      <c r="V882" s="186">
        <v>25</v>
      </c>
      <c r="W882" s="42">
        <f>INVENTARIO[[#This Row],[Precio Final]]-INVENTARIO[[#This Row],[Costo total]]</f>
        <v>7.0588235294117645</v>
      </c>
      <c r="X882" s="42">
        <f>INVENTARIO[[#This Row],[Ganancia Unitaria]]*INVENTARIO[[#This Row],[Salidas]]</f>
        <v>0</v>
      </c>
      <c r="Y882" s="42" t="s">
        <v>2642</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2639</v>
      </c>
      <c r="B883" s="181"/>
      <c r="C883" s="22" t="s">
        <v>12</v>
      </c>
      <c r="D883" s="182" t="s">
        <v>2728</v>
      </c>
      <c r="E883" s="179" t="s">
        <v>2645</v>
      </c>
      <c r="F883" s="180" t="s">
        <v>2400</v>
      </c>
      <c r="G883" s="183" t="s">
        <v>164</v>
      </c>
      <c r="H883" s="175">
        <f>INVENTARIO[[#This Row],[Precio Final]]</f>
        <v>25</v>
      </c>
      <c r="I883" s="184">
        <f t="shared" si="59"/>
        <v>26.911764705882355</v>
      </c>
      <c r="J883" s="120">
        <v>2</v>
      </c>
      <c r="K883" s="110">
        <v>0</v>
      </c>
      <c r="L883" s="110">
        <f>INVENTARIO[[#This Row],[Entradas]]-INVENTARIO[[#This Row],[Salidas]]</f>
        <v>2</v>
      </c>
      <c r="M883" s="42">
        <f>INVENTARIO[[#This Row],[Pricing 1]]*10%</f>
        <v>2.6911764705882355</v>
      </c>
      <c r="N883" s="42">
        <v>237</v>
      </c>
      <c r="O883" s="42">
        <v>17</v>
      </c>
      <c r="P883" s="42">
        <f t="shared" si="60"/>
        <v>13.941176470588236</v>
      </c>
      <c r="Q883" s="110"/>
      <c r="R883" s="42"/>
      <c r="S883" s="185">
        <v>4</v>
      </c>
      <c r="T883" s="42">
        <f>INVENTARIO[[#This Row],[Costo Unitario (USD)]]+INVENTARIO[[#This Row],[Costo Envío (USD)]]</f>
        <v>17.941176470588236</v>
      </c>
      <c r="U883" s="168">
        <f>INVENTARIO[[#This Row],[Costo total]]*1.5</f>
        <v>26.911764705882355</v>
      </c>
      <c r="V883" s="186">
        <v>25</v>
      </c>
      <c r="W883" s="42">
        <f>INVENTARIO[[#This Row],[Precio Final]]-INVENTARIO[[#This Row],[Costo total]]</f>
        <v>7.0588235294117645</v>
      </c>
      <c r="X883" s="42">
        <f>INVENTARIO[[#This Row],[Ganancia Unitaria]]*INVENTARIO[[#This Row],[Salidas]]</f>
        <v>0</v>
      </c>
      <c r="Y883" s="42" t="s">
        <v>2596</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customHeight="1" x14ac:dyDescent="0.15">
      <c r="A884" s="42" t="s">
        <v>2638</v>
      </c>
      <c r="B884" s="181"/>
      <c r="C884" s="22" t="s">
        <v>12</v>
      </c>
      <c r="D884" s="182" t="s">
        <v>2728</v>
      </c>
      <c r="E884" s="179" t="s">
        <v>2646</v>
      </c>
      <c r="F884" s="180" t="s">
        <v>2367</v>
      </c>
      <c r="G884" s="183" t="s">
        <v>164</v>
      </c>
      <c r="H884" s="175">
        <f>INVENTARIO[[#This Row],[Precio Final]]</f>
        <v>25</v>
      </c>
      <c r="I884" s="184">
        <f t="shared" si="59"/>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si="60"/>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2597</v>
      </c>
      <c r="Z884" s="20">
        <f>INVENTARIO[[#This Row],[Costo Envío (USD)]]*INVENTARIO[[#This Row],[Entradas]]</f>
        <v>8</v>
      </c>
      <c r="AA884" s="20">
        <f>INVENTARIO[[#This Row],[Costo total]]*INVENTARIO[[#This Row],[Entradas]]</f>
        <v>35.882352941176471</v>
      </c>
      <c r="AB884" s="172">
        <f>INVENTARIO[[#This Row],[Stock Actual]]*INVENTARIO[[#This Row],[Costo total]]</f>
        <v>35.882352941176471</v>
      </c>
    </row>
    <row r="885" spans="1:28" ht="55" customHeight="1" x14ac:dyDescent="0.15">
      <c r="A885" s="42" t="s">
        <v>2637</v>
      </c>
      <c r="B885" s="181"/>
      <c r="C885" s="22" t="s">
        <v>12</v>
      </c>
      <c r="D885" s="182" t="s">
        <v>2728</v>
      </c>
      <c r="E885" s="179" t="s">
        <v>2646</v>
      </c>
      <c r="F885" s="180" t="s">
        <v>2395</v>
      </c>
      <c r="G885" s="183" t="s">
        <v>164</v>
      </c>
      <c r="H885" s="175">
        <f>INVENTARIO[[#This Row],[Precio Final]]</f>
        <v>25</v>
      </c>
      <c r="I885" s="184">
        <f t="shared" si="59"/>
        <v>26.911764705882355</v>
      </c>
      <c r="J885" s="120">
        <v>2</v>
      </c>
      <c r="K885" s="110">
        <f>SUMIFS(VENTAS[Cantidad],VENTAS[Código del producto Vendido],INVENTARIO[[#This Row],[Code]])</f>
        <v>1</v>
      </c>
      <c r="L885" s="110">
        <f>INVENTARIO[[#This Row],[Entradas]]-INVENTARIO[[#This Row],[Salidas]]</f>
        <v>1</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7.0588235294117645</v>
      </c>
      <c r="Y885" s="42" t="s">
        <v>2598</v>
      </c>
      <c r="Z885" s="20">
        <f>INVENTARIO[[#This Row],[Costo Envío (USD)]]*INVENTARIO[[#This Row],[Entradas]]</f>
        <v>8</v>
      </c>
      <c r="AA885" s="20">
        <f>INVENTARIO[[#This Row],[Costo total]]*INVENTARIO[[#This Row],[Entradas]]</f>
        <v>35.882352941176471</v>
      </c>
      <c r="AB885" s="172">
        <f>INVENTARIO[[#This Row],[Stock Actual]]*INVENTARIO[[#This Row],[Costo total]]</f>
        <v>17.941176470588236</v>
      </c>
    </row>
    <row r="886" spans="1:28" ht="55" customHeight="1" x14ac:dyDescent="0.15">
      <c r="A886" s="42" t="s">
        <v>2635</v>
      </c>
      <c r="B886" s="181"/>
      <c r="C886" s="22" t="s">
        <v>12</v>
      </c>
      <c r="D886" s="182" t="s">
        <v>2728</v>
      </c>
      <c r="E886" s="179" t="s">
        <v>2647</v>
      </c>
      <c r="F886" s="180" t="s">
        <v>2375</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2599</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customHeight="1" x14ac:dyDescent="0.15">
      <c r="A887" s="42" t="s">
        <v>2636</v>
      </c>
      <c r="B887" s="181"/>
      <c r="C887" s="22" t="s">
        <v>12</v>
      </c>
      <c r="D887" s="182" t="s">
        <v>2728</v>
      </c>
      <c r="E887" s="179" t="s">
        <v>2647</v>
      </c>
      <c r="F887" s="180" t="s">
        <v>2382</v>
      </c>
      <c r="G887" s="183" t="s">
        <v>164</v>
      </c>
      <c r="H887" s="175">
        <f>INVENTARIO[[#This Row],[Precio Final]]</f>
        <v>25</v>
      </c>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2600</v>
      </c>
      <c r="Z887" s="20">
        <f>INVENTARIO[[#This Row],[Costo Envío (USD)]]*INVENTARIO[[#This Row],[Entradas]]</f>
        <v>8</v>
      </c>
      <c r="AA887" s="20">
        <f>INVENTARIO[[#This Row],[Costo total]]*INVENTARIO[[#This Row],[Entradas]]</f>
        <v>35.882352941176471</v>
      </c>
      <c r="AB887" s="172">
        <f>INVENTARIO[[#This Row],[Stock Actual]]*INVENTARIO[[#This Row],[Costo total]]</f>
        <v>35.882352941176471</v>
      </c>
    </row>
    <row r="888" spans="1:28" ht="55" customHeight="1" x14ac:dyDescent="0.15">
      <c r="A888" s="42" t="s">
        <v>2634</v>
      </c>
      <c r="B888" s="181"/>
      <c r="C888" s="22" t="s">
        <v>12</v>
      </c>
      <c r="D888" s="182" t="s">
        <v>2667</v>
      </c>
      <c r="E888" s="179" t="s">
        <v>2401</v>
      </c>
      <c r="F888" s="180" t="s">
        <v>695</v>
      </c>
      <c r="G888" s="183" t="s">
        <v>2284</v>
      </c>
      <c r="H888" s="175">
        <f>INVENTARIO[[#This Row],[Precio Final]]</f>
        <v>22</v>
      </c>
      <c r="I888" s="184">
        <f t="shared" si="59"/>
        <v>20.029411764705884</v>
      </c>
      <c r="J888" s="120">
        <v>3</v>
      </c>
      <c r="K888" s="110">
        <f>SUMIFS(VENTAS[Cantidad],VENTAS[Código del producto Vendido],INVENTARIO[[#This Row],[Code]])</f>
        <v>0</v>
      </c>
      <c r="L888" s="110">
        <f>INVENTARIO[[#This Row],[Entradas]]-INVENTARIO[[#This Row],[Salidas]]</f>
        <v>3</v>
      </c>
      <c r="M888" s="42">
        <f>INVENTARIO[[#This Row],[Pricing 1]]*10%</f>
        <v>2.0029411764705887</v>
      </c>
      <c r="N888" s="42">
        <v>159</v>
      </c>
      <c r="O888" s="42">
        <v>17</v>
      </c>
      <c r="P888" s="42">
        <f t="shared" si="60"/>
        <v>9.3529411764705888</v>
      </c>
      <c r="Q888" s="110"/>
      <c r="R888" s="42"/>
      <c r="S888" s="185">
        <v>4</v>
      </c>
      <c r="T888" s="42">
        <f>INVENTARIO[[#This Row],[Costo Unitario (USD)]]+INVENTARIO[[#This Row],[Costo Envío (USD)]]</f>
        <v>13.352941176470589</v>
      </c>
      <c r="U888" s="168">
        <f>INVENTARIO[[#This Row],[Costo total]]*1.5</f>
        <v>20.029411764705884</v>
      </c>
      <c r="V888" s="186">
        <v>22</v>
      </c>
      <c r="W888" s="42">
        <f>INVENTARIO[[#This Row],[Precio Final]]-INVENTARIO[[#This Row],[Costo total]]</f>
        <v>8.6470588235294112</v>
      </c>
      <c r="X888" s="42">
        <f>INVENTARIO[[#This Row],[Ganancia Unitaria]]*INVENTARIO[[#This Row],[Salidas]]</f>
        <v>0</v>
      </c>
      <c r="Y888" s="42" t="s">
        <v>2582</v>
      </c>
      <c r="Z888" s="20">
        <f>INVENTARIO[[#This Row],[Costo Envío (USD)]]*INVENTARIO[[#This Row],[Entradas]]</f>
        <v>12</v>
      </c>
      <c r="AA888" s="20">
        <f>INVENTARIO[[#This Row],[Costo total]]*INVENTARIO[[#This Row],[Entradas]]</f>
        <v>40.058823529411768</v>
      </c>
      <c r="AB888" s="172">
        <f>INVENTARIO[[#This Row],[Stock Actual]]*INVENTARIO[[#This Row],[Costo total]]</f>
        <v>40.058823529411768</v>
      </c>
    </row>
    <row r="889" spans="1:28" ht="55" customHeight="1" x14ac:dyDescent="0.15">
      <c r="A889" s="42" t="s">
        <v>2633</v>
      </c>
      <c r="B889" s="181"/>
      <c r="C889" s="22" t="s">
        <v>12</v>
      </c>
      <c r="D889" s="182" t="s">
        <v>2667</v>
      </c>
      <c r="E889" s="179" t="s">
        <v>2401</v>
      </c>
      <c r="F889" s="180" t="s">
        <v>697</v>
      </c>
      <c r="G889" s="183" t="s">
        <v>164</v>
      </c>
      <c r="H889" s="175">
        <f>INVENTARIO[[#This Row],[Precio Final]]</f>
        <v>22</v>
      </c>
      <c r="I889" s="184">
        <f t="shared" si="59"/>
        <v>20.029411764705884</v>
      </c>
      <c r="J889" s="120">
        <v>2</v>
      </c>
      <c r="K889" s="110">
        <f>SUMIFS(VENTAS[Cantidad],VENTAS[Código del producto Vendido],INVENTARIO[[#This Row],[Code]])</f>
        <v>1</v>
      </c>
      <c r="L889" s="110">
        <f>INVENTARIO[[#This Row],[Entradas]]-INVENTARIO[[#This Row],[Salidas]]</f>
        <v>1</v>
      </c>
      <c r="M889" s="42">
        <f>INVENTARIO[[#This Row],[Pricing 1]]*10%</f>
        <v>2.0029411764705887</v>
      </c>
      <c r="N889" s="42">
        <v>159</v>
      </c>
      <c r="O889" s="42">
        <v>17</v>
      </c>
      <c r="P889" s="42">
        <f t="shared" si="60"/>
        <v>9.3529411764705888</v>
      </c>
      <c r="Q889" s="110"/>
      <c r="R889" s="42"/>
      <c r="S889" s="185">
        <v>4</v>
      </c>
      <c r="T889" s="42">
        <f>INVENTARIO[[#This Row],[Costo Unitario (USD)]]+INVENTARIO[[#This Row],[Costo Envío (USD)]]</f>
        <v>13.352941176470589</v>
      </c>
      <c r="U889" s="168">
        <f>INVENTARIO[[#This Row],[Costo total]]*1.5</f>
        <v>20.029411764705884</v>
      </c>
      <c r="V889" s="186">
        <v>22</v>
      </c>
      <c r="W889" s="42">
        <f>INVENTARIO[[#This Row],[Precio Final]]-INVENTARIO[[#This Row],[Costo total]]</f>
        <v>8.6470588235294112</v>
      </c>
      <c r="X889" s="42">
        <f>INVENTARIO[[#This Row],[Ganancia Unitaria]]*INVENTARIO[[#This Row],[Salidas]]</f>
        <v>8.6470588235294112</v>
      </c>
      <c r="Y889" s="42" t="s">
        <v>2583</v>
      </c>
      <c r="Z889" s="20">
        <f>INVENTARIO[[#This Row],[Costo Envío (USD)]]*INVENTARIO[[#This Row],[Entradas]]</f>
        <v>8</v>
      </c>
      <c r="AA889" s="20">
        <f>INVENTARIO[[#This Row],[Costo total]]*INVENTARIO[[#This Row],[Entradas]]</f>
        <v>26.705882352941178</v>
      </c>
      <c r="AB889" s="172">
        <f>INVENTARIO[[#This Row],[Stock Actual]]*INVENTARIO[[#This Row],[Costo total]]</f>
        <v>13.352941176470589</v>
      </c>
    </row>
    <row r="890" spans="1:28" ht="55" customHeight="1" x14ac:dyDescent="0.15">
      <c r="A890" s="42" t="s">
        <v>2632</v>
      </c>
      <c r="B890" s="181"/>
      <c r="C890" s="22" t="s">
        <v>12</v>
      </c>
      <c r="D890" s="182" t="s">
        <v>415</v>
      </c>
      <c r="E890" s="179" t="s">
        <v>2586</v>
      </c>
      <c r="F890" s="180" t="s">
        <v>1199</v>
      </c>
      <c r="G890" s="183" t="s">
        <v>164</v>
      </c>
      <c r="H890" s="175">
        <f>INVENTARIO[[#This Row],[Precio Final]]</f>
        <v>20</v>
      </c>
      <c r="I890" s="184">
        <f t="shared" si="59"/>
        <v>14.382352941176471</v>
      </c>
      <c r="J890" s="120">
        <v>1</v>
      </c>
      <c r="K890" s="110">
        <v>0</v>
      </c>
      <c r="L890" s="110">
        <f>INVENTARIO[[#This Row],[Entradas]]-INVENTARIO[[#This Row],[Salidas]]</f>
        <v>1</v>
      </c>
      <c r="M890" s="42">
        <f>INVENTARIO[[#This Row],[Pricing 1]]*10%</f>
        <v>1.4382352941176473</v>
      </c>
      <c r="N890" s="42">
        <v>112</v>
      </c>
      <c r="O890" s="42">
        <v>17</v>
      </c>
      <c r="P890" s="42">
        <f t="shared" si="60"/>
        <v>6.5882352941176467</v>
      </c>
      <c r="Q890" s="110"/>
      <c r="R890" s="42"/>
      <c r="S890" s="185">
        <v>3</v>
      </c>
      <c r="T890" s="42">
        <f>INVENTARIO[[#This Row],[Costo Unitario (USD)]]+INVENTARIO[[#This Row],[Costo Envío (USD)]]</f>
        <v>9.5882352941176467</v>
      </c>
      <c r="U890" s="168">
        <f>INVENTARIO[[#This Row],[Costo total]]*1.5</f>
        <v>14.382352941176471</v>
      </c>
      <c r="V890" s="186">
        <v>20</v>
      </c>
      <c r="W890" s="42">
        <f>INVENTARIO[[#This Row],[Precio Final]]-INVENTARIO[[#This Row],[Costo total]]</f>
        <v>10.411764705882353</v>
      </c>
      <c r="X890" s="42">
        <f>INVENTARIO[[#This Row],[Ganancia Unitaria]]*INVENTARIO[[#This Row],[Salidas]]</f>
        <v>0</v>
      </c>
      <c r="Y890" s="42" t="s">
        <v>2583</v>
      </c>
      <c r="Z890" s="20">
        <f>INVENTARIO[[#This Row],[Costo Envío (USD)]]*INVENTARIO[[#This Row],[Entradas]]</f>
        <v>3</v>
      </c>
      <c r="AA890" s="20">
        <f>INVENTARIO[[#This Row],[Costo total]]*INVENTARIO[[#This Row],[Entradas]]</f>
        <v>9.5882352941176467</v>
      </c>
      <c r="AB890" s="172">
        <f>INVENTARIO[[#This Row],[Stock Actual]]*INVENTARIO[[#This Row],[Costo total]]</f>
        <v>9.5882352941176467</v>
      </c>
    </row>
    <row r="891" spans="1:28" ht="55" customHeight="1" x14ac:dyDescent="0.15">
      <c r="A891" s="42" t="s">
        <v>2631</v>
      </c>
      <c r="B891" s="181"/>
      <c r="C891" s="22" t="s">
        <v>12</v>
      </c>
      <c r="D891" s="182" t="s">
        <v>415</v>
      </c>
      <c r="E891" s="179" t="s">
        <v>2718</v>
      </c>
      <c r="F891" s="180" t="s">
        <v>2329</v>
      </c>
      <c r="G891" s="183" t="s">
        <v>426</v>
      </c>
      <c r="H891" s="175">
        <f>INVENTARIO[[#This Row],[Precio Final]]</f>
        <v>35</v>
      </c>
      <c r="I891" s="184">
        <f t="shared" si="59"/>
        <v>43.5</v>
      </c>
      <c r="J891" s="120">
        <v>1</v>
      </c>
      <c r="K891" s="110">
        <v>0</v>
      </c>
      <c r="L891" s="110">
        <f>INVENTARIO[[#This Row],[Entradas]]-INVENTARIO[[#This Row],[Salidas]]</f>
        <v>1</v>
      </c>
      <c r="M891" s="42">
        <f>INVENTARIO[[#This Row],[Pricing 1]]*10%</f>
        <v>4.3500000000000005</v>
      </c>
      <c r="N891" s="42"/>
      <c r="O891" s="42"/>
      <c r="P891" s="42">
        <v>25</v>
      </c>
      <c r="Q891" s="110"/>
      <c r="R891" s="42"/>
      <c r="S891" s="185">
        <v>4</v>
      </c>
      <c r="T891" s="42">
        <f>INVENTARIO[[#This Row],[Costo Unitario (USD)]]+INVENTARIO[[#This Row],[Costo Envío (USD)]]</f>
        <v>29</v>
      </c>
      <c r="U891" s="168">
        <f>INVENTARIO[[#This Row],[Costo total]]*1.5</f>
        <v>43.5</v>
      </c>
      <c r="V891" s="186">
        <v>35</v>
      </c>
      <c r="W891" s="42">
        <f>INVENTARIO[[#This Row],[Precio Final]]-INVENTARIO[[#This Row],[Costo total]]</f>
        <v>6</v>
      </c>
      <c r="X891" s="42">
        <f>INVENTARIO[[#This Row],[Ganancia Unitaria]]*INVENTARIO[[#This Row],[Salidas]]</f>
        <v>0</v>
      </c>
      <c r="Y891" s="42"/>
      <c r="Z891" s="20">
        <v>0</v>
      </c>
      <c r="AA891" s="20">
        <f>INVENTARIO[[#This Row],[Costo total]]*INVENTARIO[[#This Row],[Entradas]]</f>
        <v>29</v>
      </c>
      <c r="AB891" s="172">
        <f>INVENTARIO[[#This Row],[Stock Actual]]*INVENTARIO[[#This Row],[Costo total]]</f>
        <v>29</v>
      </c>
    </row>
    <row r="892" spans="1:28" ht="55" customHeight="1" x14ac:dyDescent="0.15">
      <c r="A892" s="42" t="s">
        <v>2630</v>
      </c>
      <c r="B892" s="181"/>
      <c r="C892" s="22" t="s">
        <v>12</v>
      </c>
      <c r="D892" s="182" t="s">
        <v>2667</v>
      </c>
      <c r="E892" s="179" t="s">
        <v>2719</v>
      </c>
      <c r="F892" s="180" t="s">
        <v>693</v>
      </c>
      <c r="G892" s="183" t="s">
        <v>2284</v>
      </c>
      <c r="H892" s="175">
        <f>INVENTARIO[[#This Row],[Precio Final]]</f>
        <v>40</v>
      </c>
      <c r="I892" s="184">
        <f t="shared" si="59"/>
        <v>18.617647058823529</v>
      </c>
      <c r="J892" s="120">
        <v>1</v>
      </c>
      <c r="K892" s="110">
        <v>0</v>
      </c>
      <c r="L892" s="110">
        <f>INVENTARIO[[#This Row],[Entradas]]-INVENTARIO[[#This Row],[Salidas]]</f>
        <v>1</v>
      </c>
      <c r="M892" s="42">
        <f>INVENTARIO[[#This Row],[Pricing 1]]*10%</f>
        <v>1.861764705882353</v>
      </c>
      <c r="N892" s="42">
        <v>211</v>
      </c>
      <c r="O892" s="42">
        <v>17</v>
      </c>
      <c r="P892" s="42">
        <f t="shared" si="60"/>
        <v>12.411764705882353</v>
      </c>
      <c r="Q892" s="110"/>
      <c r="R892" s="42"/>
      <c r="S892" s="185">
        <f t="shared" ref="S892" si="61">Q892*R892/1000</f>
        <v>0</v>
      </c>
      <c r="T892" s="42">
        <f>INVENTARIO[[#This Row],[Costo Unitario (USD)]]+INVENTARIO[[#This Row],[Costo Envío (USD)]]</f>
        <v>12.411764705882353</v>
      </c>
      <c r="U892" s="168">
        <f>INVENTARIO[[#This Row],[Costo total]]*1.5</f>
        <v>18.617647058823529</v>
      </c>
      <c r="V892" s="186">
        <v>40</v>
      </c>
      <c r="W892" s="42">
        <f>INVENTARIO[[#This Row],[Precio Final]]-INVENTARIO[[#This Row],[Costo total]]</f>
        <v>27.588235294117645</v>
      </c>
      <c r="X892" s="42">
        <f>INVENTARIO[[#This Row],[Ganancia Unitaria]]*INVENTARIO[[#This Row],[Salidas]]</f>
        <v>0</v>
      </c>
      <c r="Y892" s="42" t="s">
        <v>2583</v>
      </c>
      <c r="Z892" s="20">
        <f>INVENTARIO[[#This Row],[Costo Envío (USD)]]*INVENTARIO[[#This Row],[Entradas]]</f>
        <v>0</v>
      </c>
      <c r="AA892" s="20">
        <f>INVENTARIO[[#This Row],[Costo total]]*INVENTARIO[[#This Row],[Entradas]]</f>
        <v>12.411764705882353</v>
      </c>
      <c r="AB892" s="172">
        <f>INVENTARIO[[#This Row],[Stock Actual]]*INVENTARIO[[#This Row],[Costo total]]</f>
        <v>12.411764705882353</v>
      </c>
    </row>
    <row r="893" spans="1:28" ht="55" customHeight="1" x14ac:dyDescent="0.15">
      <c r="A893" s="42" t="s">
        <v>2629</v>
      </c>
      <c r="B893" s="181"/>
      <c r="C893" s="22" t="s">
        <v>12</v>
      </c>
      <c r="D893" s="182" t="s">
        <v>2667</v>
      </c>
      <c r="E893" s="179" t="s">
        <v>2643</v>
      </c>
      <c r="F893" s="180" t="s">
        <v>2327</v>
      </c>
      <c r="G893" s="183" t="s">
        <v>2284</v>
      </c>
      <c r="H893" s="175">
        <f>INVENTARIO[[#This Row],[Precio Final]]</f>
        <v>7</v>
      </c>
      <c r="I893" s="184">
        <f t="shared" si="59"/>
        <v>6.3088235294117645</v>
      </c>
      <c r="J893" s="120">
        <v>2</v>
      </c>
      <c r="K893" s="110">
        <v>0</v>
      </c>
      <c r="L893" s="110">
        <f>INVENTARIO[[#This Row],[Entradas]]-INVENTARIO[[#This Row],[Salidas]]</f>
        <v>2</v>
      </c>
      <c r="M893" s="42">
        <f>INVENTARIO[[#This Row],[Pricing 1]]*10%</f>
        <v>0.63088235294117645</v>
      </c>
      <c r="N893" s="42">
        <v>54.5</v>
      </c>
      <c r="O893" s="42">
        <v>17</v>
      </c>
      <c r="P893" s="42">
        <f t="shared" si="60"/>
        <v>3.2058823529411766</v>
      </c>
      <c r="Q893" s="110"/>
      <c r="R893" s="42"/>
      <c r="S893" s="185">
        <v>1</v>
      </c>
      <c r="T893" s="42">
        <f>INVENTARIO[[#This Row],[Costo Unitario (USD)]]+INVENTARIO[[#This Row],[Costo Envío (USD)]]</f>
        <v>4.2058823529411766</v>
      </c>
      <c r="U893" s="168">
        <f>INVENTARIO[[#This Row],[Costo total]]*1.5</f>
        <v>6.3088235294117645</v>
      </c>
      <c r="V893" s="186">
        <v>7</v>
      </c>
      <c r="W893" s="42">
        <f>INVENTARIO[[#This Row],[Precio Final]]-INVENTARIO[[#This Row],[Costo total]]</f>
        <v>2.7941176470588234</v>
      </c>
      <c r="X893" s="42">
        <f>INVENTARIO[[#This Row],[Ganancia Unitaria]]*INVENTARIO[[#This Row],[Salidas]]</f>
        <v>0</v>
      </c>
      <c r="Y893" s="42" t="s">
        <v>2582</v>
      </c>
      <c r="Z893" s="20">
        <f>INVENTARIO[[#This Row],[Costo Envío (USD)]]*INVENTARIO[[#This Row],[Entradas]]</f>
        <v>2</v>
      </c>
      <c r="AA893" s="20">
        <f>INVENTARIO[[#This Row],[Costo total]]*INVENTARIO[[#This Row],[Entradas]]</f>
        <v>8.4117647058823533</v>
      </c>
      <c r="AB893" s="172">
        <f>INVENTARIO[[#This Row],[Stock Actual]]*INVENTARIO[[#This Row],[Costo total]]</f>
        <v>8.4117647058823533</v>
      </c>
    </row>
    <row r="894" spans="1:28" ht="55" customHeight="1" x14ac:dyDescent="0.15">
      <c r="A894" s="42" t="s">
        <v>2628</v>
      </c>
      <c r="B894" s="181"/>
      <c r="C894" s="22" t="s">
        <v>12</v>
      </c>
      <c r="D894" s="182" t="s">
        <v>2667</v>
      </c>
      <c r="E894" s="179" t="s">
        <v>2577</v>
      </c>
      <c r="F894" s="180" t="s">
        <v>716</v>
      </c>
      <c r="G894" s="183" t="s">
        <v>2284</v>
      </c>
      <c r="H894" s="175">
        <f>INVENTARIO[[#This Row],[Precio Final]]</f>
        <v>35</v>
      </c>
      <c r="I894" s="184">
        <f t="shared" ref="I894:I922" si="62">U894</f>
        <v>36.705882352941174</v>
      </c>
      <c r="J894" s="120">
        <v>0</v>
      </c>
      <c r="K894" s="110">
        <v>0</v>
      </c>
      <c r="L894" s="110">
        <f>INVENTARIO[[#This Row],[Entradas]]-INVENTARIO[[#This Row],[Salidas]]</f>
        <v>0</v>
      </c>
      <c r="M894" s="42">
        <f>INVENTARIO[[#This Row],[Pricing 1]]*10%</f>
        <v>3.6705882352941175</v>
      </c>
      <c r="N894" s="42">
        <v>348</v>
      </c>
      <c r="O894" s="42">
        <v>17</v>
      </c>
      <c r="P894" s="42">
        <f t="shared" ref="P894:P922" si="63">N894/O894</f>
        <v>20.470588235294116</v>
      </c>
      <c r="Q894" s="110"/>
      <c r="R894" s="42"/>
      <c r="S894" s="185">
        <v>4</v>
      </c>
      <c r="T894" s="42">
        <f>INVENTARIO[[#This Row],[Costo Unitario (USD)]]+INVENTARIO[[#This Row],[Costo Envío (USD)]]</f>
        <v>24.470588235294116</v>
      </c>
      <c r="U894" s="168">
        <f>INVENTARIO[[#This Row],[Costo total]]*1.5</f>
        <v>36.705882352941174</v>
      </c>
      <c r="V894" s="186">
        <v>35</v>
      </c>
      <c r="W894" s="42">
        <f>INVENTARIO[[#This Row],[Precio Final]]-INVENTARIO[[#This Row],[Costo total]]</f>
        <v>10.529411764705884</v>
      </c>
      <c r="X894" s="42">
        <f>INVENTARIO[[#This Row],[Ganancia Unitaria]]*INVENTARIO[[#This Row],[Salidas]]</f>
        <v>0</v>
      </c>
      <c r="Y894" s="42" t="s">
        <v>2582</v>
      </c>
      <c r="Z894" s="20">
        <f>INVENTARIO[[#This Row],[Costo Envío (USD)]]*INVENTARIO[[#This Row],[Entradas]]</f>
        <v>0</v>
      </c>
      <c r="AA894" s="20">
        <f>INVENTARIO[[#This Row],[Costo total]]*INVENTARIO[[#This Row],[Entradas]]</f>
        <v>0</v>
      </c>
      <c r="AB894" s="172">
        <f>INVENTARIO[[#This Row],[Stock Actual]]*INVENTARIO[[#This Row],[Costo total]]</f>
        <v>0</v>
      </c>
    </row>
    <row r="895" spans="1:28" ht="55" customHeight="1" x14ac:dyDescent="0.15">
      <c r="A895" s="42" t="s">
        <v>2627</v>
      </c>
      <c r="B895" s="181"/>
      <c r="C895" s="22" t="s">
        <v>12</v>
      </c>
      <c r="D895" s="182" t="s">
        <v>2667</v>
      </c>
      <c r="E895" s="179" t="s">
        <v>2577</v>
      </c>
      <c r="F895" s="180" t="s">
        <v>713</v>
      </c>
      <c r="G895" s="183" t="s">
        <v>2284</v>
      </c>
      <c r="H895" s="175">
        <f>INVENTARIO[[#This Row],[Precio Final]]</f>
        <v>35</v>
      </c>
      <c r="I895" s="184">
        <f t="shared" si="62"/>
        <v>38.205882352941174</v>
      </c>
      <c r="J895" s="120">
        <v>1</v>
      </c>
      <c r="K895" s="110">
        <v>0</v>
      </c>
      <c r="L895" s="110">
        <f>INVENTARIO[[#This Row],[Entradas]]-INVENTARIO[[#This Row],[Salidas]]</f>
        <v>1</v>
      </c>
      <c r="M895" s="42">
        <f>INVENTARIO[[#This Row],[Pricing 1]]*10%</f>
        <v>3.8205882352941174</v>
      </c>
      <c r="N895" s="42">
        <v>348</v>
      </c>
      <c r="O895" s="42">
        <v>17</v>
      </c>
      <c r="P895" s="42">
        <f t="shared" si="63"/>
        <v>20.470588235294116</v>
      </c>
      <c r="Q895" s="110"/>
      <c r="R895" s="42"/>
      <c r="S895" s="185">
        <v>5</v>
      </c>
      <c r="T895" s="42">
        <f>INVENTARIO[[#This Row],[Costo Unitario (USD)]]+INVENTARIO[[#This Row],[Costo Envío (USD)]]</f>
        <v>25.470588235294116</v>
      </c>
      <c r="U895" s="168">
        <f>INVENTARIO[[#This Row],[Costo total]]*1.5</f>
        <v>38.205882352941174</v>
      </c>
      <c r="V895" s="186">
        <v>35</v>
      </c>
      <c r="W895" s="42">
        <f>INVENTARIO[[#This Row],[Precio Final]]-INVENTARIO[[#This Row],[Costo total]]</f>
        <v>9.529411764705884</v>
      </c>
      <c r="X895" s="42">
        <f>INVENTARIO[[#This Row],[Ganancia Unitaria]]*INVENTARIO[[#This Row],[Salidas]]</f>
        <v>0</v>
      </c>
      <c r="Y895" s="42" t="s">
        <v>2582</v>
      </c>
      <c r="Z895" s="20">
        <f>INVENTARIO[[#This Row],[Costo Envío (USD)]]*INVENTARIO[[#This Row],[Entradas]]</f>
        <v>5</v>
      </c>
      <c r="AA895" s="20">
        <f>INVENTARIO[[#This Row],[Costo total]]*INVENTARIO[[#This Row],[Entradas]]</f>
        <v>25.470588235294116</v>
      </c>
      <c r="AB895" s="172">
        <f>INVENTARIO[[#This Row],[Stock Actual]]*INVENTARIO[[#This Row],[Costo total]]</f>
        <v>25.470588235294116</v>
      </c>
    </row>
    <row r="896" spans="1:28" ht="55" customHeight="1" x14ac:dyDescent="0.15">
      <c r="A896" s="42" t="s">
        <v>2626</v>
      </c>
      <c r="B896" s="181"/>
      <c r="C896" s="22" t="s">
        <v>12</v>
      </c>
      <c r="D896" s="182" t="s">
        <v>2667</v>
      </c>
      <c r="E896" s="179" t="s">
        <v>2577</v>
      </c>
      <c r="F896" s="180" t="s">
        <v>2328</v>
      </c>
      <c r="G896" s="183" t="s">
        <v>2284</v>
      </c>
      <c r="H896" s="175">
        <f>INVENTARIO[[#This Row],[Precio Final]]</f>
        <v>35</v>
      </c>
      <c r="I896" s="184">
        <f t="shared" si="62"/>
        <v>38.205882352941174</v>
      </c>
      <c r="J896" s="120">
        <v>3</v>
      </c>
      <c r="K896" s="110">
        <v>0</v>
      </c>
      <c r="L896" s="110">
        <f>INVENTARIO[[#This Row],[Entradas]]-INVENTARIO[[#This Row],[Salidas]]</f>
        <v>3</v>
      </c>
      <c r="M896" s="42">
        <f>INVENTARIO[[#This Row],[Pricing 1]]*10%</f>
        <v>3.8205882352941174</v>
      </c>
      <c r="N896" s="42">
        <v>348</v>
      </c>
      <c r="O896" s="42">
        <v>17</v>
      </c>
      <c r="P896" s="42">
        <f t="shared" si="63"/>
        <v>20.470588235294116</v>
      </c>
      <c r="Q896" s="110"/>
      <c r="R896" s="42"/>
      <c r="S896" s="185">
        <v>5</v>
      </c>
      <c r="T896" s="42">
        <f>INVENTARIO[[#This Row],[Costo Unitario (USD)]]+INVENTARIO[[#This Row],[Costo Envío (USD)]]</f>
        <v>25.470588235294116</v>
      </c>
      <c r="U896" s="168">
        <f>INVENTARIO[[#This Row],[Costo total]]*1.5</f>
        <v>38.205882352941174</v>
      </c>
      <c r="V896" s="186">
        <v>35</v>
      </c>
      <c r="W896" s="42">
        <f>INVENTARIO[[#This Row],[Precio Final]]-INVENTARIO[[#This Row],[Costo total]]</f>
        <v>9.529411764705884</v>
      </c>
      <c r="X896" s="42">
        <f>INVENTARIO[[#This Row],[Ganancia Unitaria]]*INVENTARIO[[#This Row],[Salidas]]</f>
        <v>0</v>
      </c>
      <c r="Y896" s="42" t="s">
        <v>2582</v>
      </c>
      <c r="Z896" s="20">
        <f>INVENTARIO[[#This Row],[Costo Envío (USD)]]*INVENTARIO[[#This Row],[Entradas]]</f>
        <v>15</v>
      </c>
      <c r="AA896" s="20">
        <f>INVENTARIO[[#This Row],[Costo total]]*INVENTARIO[[#This Row],[Entradas]]</f>
        <v>76.411764705882348</v>
      </c>
      <c r="AB896" s="172">
        <f>INVENTARIO[[#This Row],[Stock Actual]]*INVENTARIO[[#This Row],[Costo total]]</f>
        <v>76.411764705882348</v>
      </c>
    </row>
    <row r="897" spans="1:28" ht="55" customHeight="1" x14ac:dyDescent="0.15">
      <c r="A897" s="42" t="s">
        <v>2625</v>
      </c>
      <c r="B897" s="181"/>
      <c r="C897" s="22" t="s">
        <v>12</v>
      </c>
      <c r="D897" s="182" t="s">
        <v>2667</v>
      </c>
      <c r="E897" s="179" t="s">
        <v>2577</v>
      </c>
      <c r="F897" s="180" t="s">
        <v>714</v>
      </c>
      <c r="G897" s="183" t="s">
        <v>2284</v>
      </c>
      <c r="H897" s="175">
        <f>INVENTARIO[[#This Row],[Precio Final]]</f>
        <v>35</v>
      </c>
      <c r="I897" s="184">
        <f t="shared" si="62"/>
        <v>38.205882352941174</v>
      </c>
      <c r="J897" s="120">
        <v>2</v>
      </c>
      <c r="K897" s="110">
        <f>SUMIFS(VENTAS[Cantidad],VENTAS[Código del producto Vendido],INVENTARIO[[#This Row],[Code]])</f>
        <v>1</v>
      </c>
      <c r="L897" s="110">
        <f>INVENTARIO[[#This Row],[Entradas]]-INVENTARIO[[#This Row],[Salidas]]</f>
        <v>1</v>
      </c>
      <c r="M897" s="42">
        <f>INVENTARIO[[#This Row],[Pricing 1]]*10%</f>
        <v>3.8205882352941174</v>
      </c>
      <c r="N897" s="42">
        <v>348</v>
      </c>
      <c r="O897" s="42">
        <v>17</v>
      </c>
      <c r="P897" s="42">
        <f t="shared" si="63"/>
        <v>20.470588235294116</v>
      </c>
      <c r="Q897" s="110"/>
      <c r="R897" s="42"/>
      <c r="S897" s="185">
        <v>5</v>
      </c>
      <c r="T897" s="42">
        <f>INVENTARIO[[#This Row],[Costo Unitario (USD)]]+INVENTARIO[[#This Row],[Costo Envío (USD)]]</f>
        <v>25.470588235294116</v>
      </c>
      <c r="U897" s="168">
        <f>INVENTARIO[[#This Row],[Costo total]]*1.5</f>
        <v>38.205882352941174</v>
      </c>
      <c r="V897" s="186">
        <v>35</v>
      </c>
      <c r="W897" s="42">
        <f>INVENTARIO[[#This Row],[Precio Final]]-INVENTARIO[[#This Row],[Costo total]]</f>
        <v>9.529411764705884</v>
      </c>
      <c r="X897" s="42">
        <f>INVENTARIO[[#This Row],[Ganancia Unitaria]]*INVENTARIO[[#This Row],[Salidas]]</f>
        <v>9.529411764705884</v>
      </c>
      <c r="Y897" s="42" t="s">
        <v>2582</v>
      </c>
      <c r="Z897" s="20">
        <f>INVENTARIO[[#This Row],[Costo Envío (USD)]]*INVENTARIO[[#This Row],[Entradas]]</f>
        <v>10</v>
      </c>
      <c r="AA897" s="20">
        <f>INVENTARIO[[#This Row],[Costo total]]*INVENTARIO[[#This Row],[Entradas]]</f>
        <v>50.941176470588232</v>
      </c>
      <c r="AB897" s="172">
        <f>INVENTARIO[[#This Row],[Stock Actual]]*INVENTARIO[[#This Row],[Costo total]]</f>
        <v>25.470588235294116</v>
      </c>
    </row>
    <row r="898" spans="1:28" ht="55" customHeight="1" x14ac:dyDescent="0.15">
      <c r="A898" s="42" t="s">
        <v>2624</v>
      </c>
      <c r="B898" s="181"/>
      <c r="C898" s="22" t="s">
        <v>12</v>
      </c>
      <c r="D898" s="182" t="s">
        <v>2667</v>
      </c>
      <c r="E898" s="179" t="s">
        <v>2578</v>
      </c>
      <c r="F898" s="180" t="s">
        <v>2579</v>
      </c>
      <c r="G898" s="183" t="s">
        <v>2284</v>
      </c>
      <c r="H898" s="175">
        <f>INVENTARIO[[#This Row],[Precio Final]]</f>
        <v>1.2</v>
      </c>
      <c r="I898" s="184">
        <f t="shared" si="62"/>
        <v>0.45441176470588229</v>
      </c>
      <c r="J898" s="120">
        <v>10</v>
      </c>
      <c r="K898" s="110">
        <v>0</v>
      </c>
      <c r="L898" s="110">
        <f>INVENTARIO[[#This Row],[Entradas]]-INVENTARIO[[#This Row],[Salidas]]</f>
        <v>10</v>
      </c>
      <c r="M898" s="42">
        <f>INVENTARIO[[#This Row],[Pricing 1]]*10%</f>
        <v>4.5441176470588235E-2</v>
      </c>
      <c r="N898" s="42">
        <v>4.3</v>
      </c>
      <c r="O898" s="42">
        <v>17</v>
      </c>
      <c r="P898" s="42">
        <f t="shared" si="63"/>
        <v>0.25294117647058822</v>
      </c>
      <c r="Q898" s="110"/>
      <c r="R898" s="42"/>
      <c r="S898" s="185">
        <v>0.05</v>
      </c>
      <c r="T898" s="42">
        <f>INVENTARIO[[#This Row],[Costo Unitario (USD)]]+INVENTARIO[[#This Row],[Costo Envío (USD)]]</f>
        <v>0.30294117647058821</v>
      </c>
      <c r="U898" s="168">
        <f>INVENTARIO[[#This Row],[Costo total]]*1.5</f>
        <v>0.45441176470588229</v>
      </c>
      <c r="V898" s="186">
        <v>1.2</v>
      </c>
      <c r="W898" s="42">
        <f>INVENTARIO[[#This Row],[Precio Final]]-INVENTARIO[[#This Row],[Costo total]]</f>
        <v>0.89705882352941169</v>
      </c>
      <c r="X898" s="42">
        <f>INVENTARIO[[#This Row],[Ganancia Unitaria]]*INVENTARIO[[#This Row],[Salidas]]</f>
        <v>0</v>
      </c>
      <c r="Y898" s="42" t="s">
        <v>2582</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customHeight="1" x14ac:dyDescent="0.15">
      <c r="A899" s="42" t="s">
        <v>2623</v>
      </c>
      <c r="B899" s="181"/>
      <c r="C899" s="22" t="s">
        <v>12</v>
      </c>
      <c r="D899" s="182" t="s">
        <v>2667</v>
      </c>
      <c r="E899" s="179" t="s">
        <v>2578</v>
      </c>
      <c r="F899" s="180" t="s">
        <v>2580</v>
      </c>
      <c r="G899" s="183" t="s">
        <v>2284</v>
      </c>
      <c r="H899" s="175">
        <f>INVENTARIO[[#This Row],[Precio Final]]</f>
        <v>1.2</v>
      </c>
      <c r="I899" s="184">
        <f t="shared" si="62"/>
        <v>0.45441176470588229</v>
      </c>
      <c r="J899" s="120">
        <v>10</v>
      </c>
      <c r="K899" s="110">
        <f>SUMIFS(VENTAS[Cantidad],VENTAS[Código del producto Vendido],INVENTARIO[[#This Row],[Code]])</f>
        <v>0</v>
      </c>
      <c r="L899" s="110">
        <f>INVENTARIO[[#This Row],[Entradas]]-INVENTARIO[[#This Row],[Salidas]]</f>
        <v>10</v>
      </c>
      <c r="M899" s="42">
        <f>INVENTARIO[[#This Row],[Pricing 1]]*10%</f>
        <v>4.5441176470588235E-2</v>
      </c>
      <c r="N899" s="42">
        <v>4.3</v>
      </c>
      <c r="O899" s="42">
        <v>17</v>
      </c>
      <c r="P899" s="42">
        <f t="shared" si="63"/>
        <v>0.25294117647058822</v>
      </c>
      <c r="Q899" s="110"/>
      <c r="R899" s="42"/>
      <c r="S899" s="185">
        <v>0.05</v>
      </c>
      <c r="T899" s="42">
        <f>INVENTARIO[[#This Row],[Costo Unitario (USD)]]+INVENTARIO[[#This Row],[Costo Envío (USD)]]</f>
        <v>0.30294117647058821</v>
      </c>
      <c r="U899" s="168">
        <f>INVENTARIO[[#This Row],[Costo total]]*1.5</f>
        <v>0.45441176470588229</v>
      </c>
      <c r="V899" s="186">
        <v>1.2</v>
      </c>
      <c r="W899" s="42">
        <f>INVENTARIO[[#This Row],[Precio Final]]-INVENTARIO[[#This Row],[Costo total]]</f>
        <v>0.89705882352941169</v>
      </c>
      <c r="X899" s="42">
        <f>INVENTARIO[[#This Row],[Ganancia Unitaria]]*INVENTARIO[[#This Row],[Salidas]]</f>
        <v>0</v>
      </c>
      <c r="Y899" s="42" t="s">
        <v>2582</v>
      </c>
      <c r="Z899" s="20">
        <f>INVENTARIO[[#This Row],[Costo Envío (USD)]]*INVENTARIO[[#This Row],[Entradas]]</f>
        <v>0.5</v>
      </c>
      <c r="AA899" s="20">
        <f>INVENTARIO[[#This Row],[Costo total]]*INVENTARIO[[#This Row],[Entradas]]</f>
        <v>3.0294117647058822</v>
      </c>
      <c r="AB899" s="172">
        <f>INVENTARIO[[#This Row],[Stock Actual]]*INVENTARIO[[#This Row],[Costo total]]</f>
        <v>3.0294117647058822</v>
      </c>
    </row>
    <row r="900" spans="1:28" ht="55" customHeight="1" x14ac:dyDescent="0.15">
      <c r="A900" s="42" t="s">
        <v>2622</v>
      </c>
      <c r="B900" s="181"/>
      <c r="C900" s="22" t="s">
        <v>12</v>
      </c>
      <c r="D900" s="182" t="s">
        <v>2667</v>
      </c>
      <c r="E900" s="179" t="s">
        <v>2581</v>
      </c>
      <c r="F900" s="180" t="s">
        <v>2327</v>
      </c>
      <c r="G900" s="183" t="s">
        <v>2284</v>
      </c>
      <c r="H900" s="175">
        <f>INVENTARIO[[#This Row],[Precio Final]]</f>
        <v>1</v>
      </c>
      <c r="I900" s="184">
        <f t="shared" si="62"/>
        <v>0.64411764705882346</v>
      </c>
      <c r="J900" s="120">
        <v>20</v>
      </c>
      <c r="K900" s="110">
        <f>SUMIFS(VENTAS[Cantidad],VENTAS[Código del producto Vendido],INVENTARIO[[#This Row],[Code]])</f>
        <v>0</v>
      </c>
      <c r="L900" s="110">
        <f>INVENTARIO[[#This Row],[Entradas]]-INVENTARIO[[#This Row],[Salidas]]</f>
        <v>20</v>
      </c>
      <c r="M900" s="42">
        <f>INVENTARIO[[#This Row],[Pricing 1]]*10%</f>
        <v>6.4411764705882349E-2</v>
      </c>
      <c r="N900" s="42">
        <v>6.45</v>
      </c>
      <c r="O900" s="42">
        <v>17</v>
      </c>
      <c r="P900" s="42">
        <f t="shared" si="63"/>
        <v>0.37941176470588234</v>
      </c>
      <c r="Q900" s="110"/>
      <c r="R900" s="42"/>
      <c r="S900" s="185">
        <v>0.05</v>
      </c>
      <c r="T900" s="42">
        <f>INVENTARIO[[#This Row],[Costo Unitario (USD)]]+INVENTARIO[[#This Row],[Costo Envío (USD)]]</f>
        <v>0.42941176470588233</v>
      </c>
      <c r="U900" s="168">
        <f>INVENTARIO[[#This Row],[Costo total]]*1.5</f>
        <v>0.64411764705882346</v>
      </c>
      <c r="V900" s="186">
        <v>1</v>
      </c>
      <c r="W900" s="42">
        <f>INVENTARIO[[#This Row],[Precio Final]]-INVENTARIO[[#This Row],[Costo total]]</f>
        <v>0.57058823529411762</v>
      </c>
      <c r="X900" s="42">
        <f>INVENTARIO[[#This Row],[Ganancia Unitaria]]*INVENTARIO[[#This Row],[Salidas]]</f>
        <v>0</v>
      </c>
      <c r="Y900" s="42" t="s">
        <v>2582</v>
      </c>
      <c r="Z900" s="20">
        <f>INVENTARIO[[#This Row],[Costo Envío (USD)]]*INVENTARIO[[#This Row],[Entradas]]</f>
        <v>1</v>
      </c>
      <c r="AA900" s="20">
        <f>INVENTARIO[[#This Row],[Costo total]]*INVENTARIO[[#This Row],[Entradas]]</f>
        <v>8.5882352941176467</v>
      </c>
      <c r="AB900" s="172">
        <f>INVENTARIO[[#This Row],[Stock Actual]]*INVENTARIO[[#This Row],[Costo total]]</f>
        <v>8.5882352941176467</v>
      </c>
    </row>
    <row r="901" spans="1:28" ht="55" customHeight="1" x14ac:dyDescent="0.15">
      <c r="A901" s="42" t="s">
        <v>2621</v>
      </c>
      <c r="B901" s="181"/>
      <c r="C901" s="22" t="s">
        <v>12</v>
      </c>
      <c r="D901" s="182" t="s">
        <v>2667</v>
      </c>
      <c r="E901" s="179" t="s">
        <v>2720</v>
      </c>
      <c r="F901" s="180" t="s">
        <v>698</v>
      </c>
      <c r="G901" s="183" t="s">
        <v>2284</v>
      </c>
      <c r="H901" s="175">
        <f>INVENTARIO[[#This Row],[Precio Final]]</f>
        <v>22</v>
      </c>
      <c r="I901" s="184">
        <f t="shared" si="62"/>
        <v>20.029411764705884</v>
      </c>
      <c r="J901" s="120">
        <v>3</v>
      </c>
      <c r="K901" s="110">
        <f>SUMIFS(VENTAS[Cantidad],VENTAS[Código del producto Vendido],INVENTARIO[[#This Row],[Code]])</f>
        <v>0</v>
      </c>
      <c r="L901" s="110">
        <f>INVENTARIO[[#This Row],[Entradas]]-INVENTARIO[[#This Row],[Salidas]]</f>
        <v>3</v>
      </c>
      <c r="M901" s="42">
        <f>INVENTARIO[[#This Row],[Pricing 1]]*10%</f>
        <v>2.0029411764705887</v>
      </c>
      <c r="N901" s="42">
        <v>159</v>
      </c>
      <c r="O901" s="42">
        <v>17</v>
      </c>
      <c r="P901" s="42">
        <f t="shared" si="63"/>
        <v>9.3529411764705888</v>
      </c>
      <c r="Q901" s="110"/>
      <c r="R901" s="42"/>
      <c r="S901" s="185">
        <v>4</v>
      </c>
      <c r="T901" s="42">
        <f>INVENTARIO[[#This Row],[Costo Unitario (USD)]]+INVENTARIO[[#This Row],[Costo Envío (USD)]]</f>
        <v>13.352941176470589</v>
      </c>
      <c r="U901" s="168">
        <f>INVENTARIO[[#This Row],[Costo total]]*1.5</f>
        <v>20.029411764705884</v>
      </c>
      <c r="V901" s="186">
        <v>22</v>
      </c>
      <c r="W901" s="42">
        <f>INVENTARIO[[#This Row],[Precio Final]]-INVENTARIO[[#This Row],[Costo total]]</f>
        <v>8.6470588235294112</v>
      </c>
      <c r="X901" s="42">
        <f>INVENTARIO[[#This Row],[Ganancia Unitaria]]*INVENTARIO[[#This Row],[Salidas]]</f>
        <v>0</v>
      </c>
      <c r="Y901" s="42" t="s">
        <v>2583</v>
      </c>
      <c r="Z901" s="20">
        <f>INVENTARIO[[#This Row],[Costo Envío (USD)]]*INVENTARIO[[#This Row],[Entradas]]</f>
        <v>12</v>
      </c>
      <c r="AA901" s="20">
        <f>INVENTARIO[[#This Row],[Costo total]]*INVENTARIO[[#This Row],[Entradas]]</f>
        <v>40.058823529411768</v>
      </c>
      <c r="AB901" s="172">
        <f>INVENTARIO[[#This Row],[Stock Actual]]*INVENTARIO[[#This Row],[Costo total]]</f>
        <v>40.058823529411768</v>
      </c>
    </row>
    <row r="902" spans="1:28" ht="55" customHeight="1" x14ac:dyDescent="0.15">
      <c r="A902" s="42" t="s">
        <v>2620</v>
      </c>
      <c r="B902" s="181"/>
      <c r="C902" s="22" t="s">
        <v>12</v>
      </c>
      <c r="D902" s="182" t="s">
        <v>415</v>
      </c>
      <c r="E902" s="179" t="s">
        <v>2584</v>
      </c>
      <c r="F902" s="180" t="s">
        <v>695</v>
      </c>
      <c r="G902" s="183" t="s">
        <v>2284</v>
      </c>
      <c r="H902" s="175">
        <f>INVENTARIO[[#This Row],[Precio Final]]</f>
        <v>20</v>
      </c>
      <c r="I902" s="184">
        <f t="shared" si="62"/>
        <v>18.529411764705884</v>
      </c>
      <c r="J902" s="120">
        <v>1</v>
      </c>
      <c r="K902" s="110">
        <v>0</v>
      </c>
      <c r="L902" s="110">
        <f>INVENTARIO[[#This Row],[Entradas]]-INVENTARIO[[#This Row],[Salidas]]</f>
        <v>1</v>
      </c>
      <c r="M902" s="42">
        <f>INVENTARIO[[#This Row],[Pricing 1]]*10%</f>
        <v>1.8529411764705885</v>
      </c>
      <c r="N902" s="42">
        <v>142</v>
      </c>
      <c r="O902" s="42">
        <v>17</v>
      </c>
      <c r="P902" s="42">
        <f t="shared" si="63"/>
        <v>8.3529411764705888</v>
      </c>
      <c r="Q902" s="110"/>
      <c r="R902" s="42"/>
      <c r="S902" s="185">
        <v>4</v>
      </c>
      <c r="T902" s="42">
        <f>INVENTARIO[[#This Row],[Costo Unitario (USD)]]+INVENTARIO[[#This Row],[Costo Envío (USD)]]</f>
        <v>12.352941176470589</v>
      </c>
      <c r="U902" s="168">
        <f>INVENTARIO[[#This Row],[Costo total]]*1.5</f>
        <v>18.529411764705884</v>
      </c>
      <c r="V902" s="186">
        <v>20</v>
      </c>
      <c r="W902" s="42">
        <f>INVENTARIO[[#This Row],[Precio Final]]-INVENTARIO[[#This Row],[Costo total]]</f>
        <v>7.6470588235294112</v>
      </c>
      <c r="X902" s="42">
        <f>INVENTARIO[[#This Row],[Ganancia Unitaria]]*INVENTARIO[[#This Row],[Salidas]]</f>
        <v>0</v>
      </c>
      <c r="Y902" s="42" t="s">
        <v>2583</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customHeight="1" x14ac:dyDescent="0.15">
      <c r="A903" s="42" t="s">
        <v>2619</v>
      </c>
      <c r="B903" s="181"/>
      <c r="C903" s="22" t="s">
        <v>12</v>
      </c>
      <c r="D903" s="182" t="s">
        <v>415</v>
      </c>
      <c r="E903" s="179" t="s">
        <v>2584</v>
      </c>
      <c r="F903" s="180" t="s">
        <v>697</v>
      </c>
      <c r="G903" s="183" t="s">
        <v>2284</v>
      </c>
      <c r="H903" s="175">
        <f>INVENTARIO[[#This Row],[Precio Final]]</f>
        <v>20</v>
      </c>
      <c r="I903" s="184">
        <f t="shared" si="62"/>
        <v>18.529411764705884</v>
      </c>
      <c r="J903" s="120">
        <v>1</v>
      </c>
      <c r="K903" s="110">
        <v>0</v>
      </c>
      <c r="L903" s="110">
        <f>INVENTARIO[[#This Row],[Entradas]]-INVENTARIO[[#This Row],[Salidas]]</f>
        <v>1</v>
      </c>
      <c r="M903" s="42">
        <f>INVENTARIO[[#This Row],[Pricing 1]]*10%</f>
        <v>1.8529411764705885</v>
      </c>
      <c r="N903" s="42">
        <v>142</v>
      </c>
      <c r="O903" s="42">
        <v>17</v>
      </c>
      <c r="P903" s="42">
        <f t="shared" si="63"/>
        <v>8.3529411764705888</v>
      </c>
      <c r="Q903" s="110"/>
      <c r="R903" s="42"/>
      <c r="S903" s="185">
        <v>4</v>
      </c>
      <c r="T903" s="42">
        <f>INVENTARIO[[#This Row],[Costo Unitario (USD)]]+INVENTARIO[[#This Row],[Costo Envío (USD)]]</f>
        <v>12.352941176470589</v>
      </c>
      <c r="U903" s="168">
        <f>INVENTARIO[[#This Row],[Costo total]]*1.5</f>
        <v>18.529411764705884</v>
      </c>
      <c r="V903" s="186">
        <v>20</v>
      </c>
      <c r="W903" s="42">
        <f>INVENTARIO[[#This Row],[Precio Final]]-INVENTARIO[[#This Row],[Costo total]]</f>
        <v>7.6470588235294112</v>
      </c>
      <c r="X903" s="42">
        <f>INVENTARIO[[#This Row],[Ganancia Unitaria]]*INVENTARIO[[#This Row],[Salidas]]</f>
        <v>0</v>
      </c>
      <c r="Y903" s="42" t="s">
        <v>2583</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customHeight="1" x14ac:dyDescent="0.15">
      <c r="A904" s="42" t="s">
        <v>2618</v>
      </c>
      <c r="B904" s="181"/>
      <c r="C904" s="22" t="s">
        <v>12</v>
      </c>
      <c r="D904" s="182" t="s">
        <v>415</v>
      </c>
      <c r="E904" s="179" t="s">
        <v>2721</v>
      </c>
      <c r="F904" s="180" t="s">
        <v>698</v>
      </c>
      <c r="G904" s="183" t="s">
        <v>2284</v>
      </c>
      <c r="H904" s="175">
        <f>INVENTARIO[[#This Row],[Precio Final]]</f>
        <v>20</v>
      </c>
      <c r="I904" s="184">
        <f t="shared" si="62"/>
        <v>18.529411764705884</v>
      </c>
      <c r="J904" s="120">
        <v>1</v>
      </c>
      <c r="K904" s="110">
        <v>0</v>
      </c>
      <c r="L904" s="110">
        <f>INVENTARIO[[#This Row],[Entradas]]-INVENTARIO[[#This Row],[Salidas]]</f>
        <v>1</v>
      </c>
      <c r="M904" s="42">
        <f>INVENTARIO[[#This Row],[Pricing 1]]*10%</f>
        <v>1.8529411764705885</v>
      </c>
      <c r="N904" s="42">
        <v>142</v>
      </c>
      <c r="O904" s="42">
        <v>17</v>
      </c>
      <c r="P904" s="42">
        <f t="shared" si="63"/>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2583</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customHeight="1" x14ac:dyDescent="0.15">
      <c r="A905" s="42" t="s">
        <v>2617</v>
      </c>
      <c r="B905" s="181"/>
      <c r="C905" s="22" t="s">
        <v>12</v>
      </c>
      <c r="D905" s="182" t="s">
        <v>415</v>
      </c>
      <c r="E905" s="179" t="s">
        <v>2722</v>
      </c>
      <c r="F905" s="180" t="s">
        <v>698</v>
      </c>
      <c r="G905" s="183" t="s">
        <v>2284</v>
      </c>
      <c r="H905" s="175">
        <f>INVENTARIO[[#This Row],[Precio Final]]</f>
        <v>20</v>
      </c>
      <c r="I905" s="184">
        <f t="shared" si="62"/>
        <v>18.529411764705884</v>
      </c>
      <c r="J905" s="120">
        <v>1</v>
      </c>
      <c r="K905" s="110">
        <v>0</v>
      </c>
      <c r="L905" s="110">
        <f>INVENTARIO[[#This Row],[Entradas]]-INVENTARIO[[#This Row],[Salidas]]</f>
        <v>1</v>
      </c>
      <c r="M905" s="42">
        <f>INVENTARIO[[#This Row],[Pricing 1]]*10%</f>
        <v>1.8529411764705885</v>
      </c>
      <c r="N905" s="42">
        <v>142</v>
      </c>
      <c r="O905" s="42">
        <v>17</v>
      </c>
      <c r="P905" s="42">
        <f t="shared" si="63"/>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2583</v>
      </c>
      <c r="Z905" s="20">
        <f>INVENTARIO[[#This Row],[Costo Envío (USD)]]*INVENTARIO[[#This Row],[Entradas]]</f>
        <v>4</v>
      </c>
      <c r="AA905" s="20">
        <f>INVENTARIO[[#This Row],[Costo total]]*INVENTARIO[[#This Row],[Entradas]]</f>
        <v>12.352941176470589</v>
      </c>
      <c r="AB905" s="172">
        <f>INVENTARIO[[#This Row],[Stock Actual]]*INVENTARIO[[#This Row],[Costo total]]</f>
        <v>12.352941176470589</v>
      </c>
    </row>
    <row r="906" spans="1:28" ht="55" customHeight="1" x14ac:dyDescent="0.15">
      <c r="A906" s="42" t="s">
        <v>2616</v>
      </c>
      <c r="B906" s="181"/>
      <c r="C906" s="22" t="s">
        <v>12</v>
      </c>
      <c r="D906" s="182" t="s">
        <v>415</v>
      </c>
      <c r="E906" s="179" t="s">
        <v>2585</v>
      </c>
      <c r="F906" s="180" t="s">
        <v>697</v>
      </c>
      <c r="G906" s="183" t="s">
        <v>2284</v>
      </c>
      <c r="H906" s="175">
        <f>INVENTARIO[[#This Row],[Precio Final]]</f>
        <v>20</v>
      </c>
      <c r="I906" s="184">
        <f t="shared" si="62"/>
        <v>18.529411764705884</v>
      </c>
      <c r="J906" s="120">
        <v>2</v>
      </c>
      <c r="K906" s="110">
        <v>0</v>
      </c>
      <c r="L906" s="110">
        <f>INVENTARIO[[#This Row],[Entradas]]-INVENTARIO[[#This Row],[Salidas]]</f>
        <v>2</v>
      </c>
      <c r="M906" s="42">
        <f>INVENTARIO[[#This Row],[Pricing 1]]*10%</f>
        <v>1.8529411764705885</v>
      </c>
      <c r="N906" s="42">
        <v>142</v>
      </c>
      <c r="O906" s="42">
        <v>17</v>
      </c>
      <c r="P906" s="42">
        <f t="shared" si="63"/>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2583</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customHeight="1" x14ac:dyDescent="0.15">
      <c r="A907" s="42" t="s">
        <v>2615</v>
      </c>
      <c r="B907" s="181"/>
      <c r="C907" s="22" t="s">
        <v>12</v>
      </c>
      <c r="D907" s="182" t="s">
        <v>415</v>
      </c>
      <c r="E907" s="179" t="s">
        <v>2723</v>
      </c>
      <c r="F907" s="180" t="s">
        <v>698</v>
      </c>
      <c r="G907" s="183" t="s">
        <v>2284</v>
      </c>
      <c r="H907" s="175">
        <f>INVENTARIO[[#This Row],[Precio Final]]</f>
        <v>20</v>
      </c>
      <c r="I907" s="184">
        <f t="shared" si="62"/>
        <v>18.529411764705884</v>
      </c>
      <c r="J907" s="120">
        <v>2</v>
      </c>
      <c r="K907" s="110">
        <v>0</v>
      </c>
      <c r="L907" s="110">
        <f>INVENTARIO[[#This Row],[Entradas]]-INVENTARIO[[#This Row],[Salidas]]</f>
        <v>2</v>
      </c>
      <c r="M907" s="42">
        <f>INVENTARIO[[#This Row],[Pricing 1]]*10%</f>
        <v>1.8529411764705885</v>
      </c>
      <c r="N907" s="42">
        <v>142</v>
      </c>
      <c r="O907" s="42">
        <v>17</v>
      </c>
      <c r="P907" s="42">
        <f t="shared" si="63"/>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2583</v>
      </c>
      <c r="Z907" s="20">
        <f>INVENTARIO[[#This Row],[Costo Envío (USD)]]*INVENTARIO[[#This Row],[Entradas]]</f>
        <v>8</v>
      </c>
      <c r="AA907" s="20">
        <f>INVENTARIO[[#This Row],[Costo total]]*INVENTARIO[[#This Row],[Entradas]]</f>
        <v>24.705882352941178</v>
      </c>
      <c r="AB907" s="172">
        <f>INVENTARIO[[#This Row],[Stock Actual]]*INVENTARIO[[#This Row],[Costo total]]</f>
        <v>24.705882352941178</v>
      </c>
    </row>
    <row r="908" spans="1:28" ht="55" customHeight="1" x14ac:dyDescent="0.15">
      <c r="A908" s="42" t="s">
        <v>2614</v>
      </c>
      <c r="B908" s="181"/>
      <c r="C908" s="22" t="s">
        <v>12</v>
      </c>
      <c r="D908" s="182" t="s">
        <v>415</v>
      </c>
      <c r="E908" s="179" t="s">
        <v>2719</v>
      </c>
      <c r="F908" s="180" t="s">
        <v>693</v>
      </c>
      <c r="G908" s="183" t="s">
        <v>2284</v>
      </c>
      <c r="H908" s="175">
        <f>INVENTARIO[[#This Row],[Precio Final]]</f>
        <v>20</v>
      </c>
      <c r="I908" s="184">
        <f t="shared" si="62"/>
        <v>32.117647058823536</v>
      </c>
      <c r="J908" s="120">
        <v>4</v>
      </c>
      <c r="K908" s="110">
        <v>0</v>
      </c>
      <c r="L908" s="110">
        <f>INVENTARIO[[#This Row],[Entradas]]-INVENTARIO[[#This Row],[Salidas]]</f>
        <v>4</v>
      </c>
      <c r="M908" s="42">
        <f>INVENTARIO[[#This Row],[Pricing 1]]*10%</f>
        <v>3.211764705882354</v>
      </c>
      <c r="N908" s="42">
        <v>211</v>
      </c>
      <c r="O908" s="42">
        <v>17</v>
      </c>
      <c r="P908" s="42">
        <f t="shared" si="63"/>
        <v>12.411764705882353</v>
      </c>
      <c r="Q908" s="110"/>
      <c r="R908" s="42"/>
      <c r="S908" s="185">
        <v>9</v>
      </c>
      <c r="T908" s="42">
        <f>INVENTARIO[[#This Row],[Costo Unitario (USD)]]+INVENTARIO[[#This Row],[Costo Envío (USD)]]</f>
        <v>21.411764705882355</v>
      </c>
      <c r="U908" s="168">
        <f>INVENTARIO[[#This Row],[Costo total]]*1.5</f>
        <v>32.117647058823536</v>
      </c>
      <c r="V908" s="186">
        <v>20</v>
      </c>
      <c r="W908" s="42">
        <f>INVENTARIO[[#This Row],[Precio Final]]-INVENTARIO[[#This Row],[Costo total]]</f>
        <v>-1.411764705882355</v>
      </c>
      <c r="X908" s="42">
        <f>INVENTARIO[[#This Row],[Ganancia Unitaria]]*INVENTARIO[[#This Row],[Salidas]]</f>
        <v>0</v>
      </c>
      <c r="Y908" s="42" t="s">
        <v>2583</v>
      </c>
      <c r="Z908" s="20">
        <f>INVENTARIO[[#This Row],[Costo Envío (USD)]]*INVENTARIO[[#This Row],[Entradas]]</f>
        <v>36</v>
      </c>
      <c r="AA908" s="20">
        <f>INVENTARIO[[#This Row],[Costo total]]*INVENTARIO[[#This Row],[Entradas]]</f>
        <v>85.64705882352942</v>
      </c>
      <c r="AB908" s="172">
        <f>INVENTARIO[[#This Row],[Stock Actual]]*INVENTARIO[[#This Row],[Costo total]]</f>
        <v>85.64705882352942</v>
      </c>
    </row>
    <row r="909" spans="1:28" ht="55" customHeight="1" x14ac:dyDescent="0.15">
      <c r="A909" s="42" t="s">
        <v>2613</v>
      </c>
      <c r="B909" s="181"/>
      <c r="C909" s="22" t="s">
        <v>12</v>
      </c>
      <c r="D909" s="182" t="s">
        <v>2727</v>
      </c>
      <c r="E909" s="179" t="s">
        <v>2653</v>
      </c>
      <c r="F909" s="180" t="s">
        <v>2327</v>
      </c>
      <c r="G909" s="183" t="s">
        <v>164</v>
      </c>
      <c r="H909" s="175">
        <f>INVENTARIO[[#This Row],[Precio Final]]</f>
        <v>10</v>
      </c>
      <c r="I909" s="184">
        <f t="shared" si="62"/>
        <v>5.7352941176470589</v>
      </c>
      <c r="J909" s="120">
        <v>2</v>
      </c>
      <c r="K909" s="110">
        <f>SUMIFS(VENTAS[Cantidad],VENTAS[Código del producto Vendido],INVENTARIO[[#This Row],[Code]])</f>
        <v>0</v>
      </c>
      <c r="L909" s="110">
        <f>INVENTARIO[[#This Row],[Entradas]]-INVENTARIO[[#This Row],[Salidas]]</f>
        <v>2</v>
      </c>
      <c r="M909" s="42">
        <f>INVENTARIO[[#This Row],[Pricing 1]]*10%</f>
        <v>0.57352941176470595</v>
      </c>
      <c r="N909" s="42">
        <v>48</v>
      </c>
      <c r="O909" s="42">
        <v>17</v>
      </c>
      <c r="P909" s="42">
        <f t="shared" si="63"/>
        <v>2.8235294117647061</v>
      </c>
      <c r="Q909" s="110"/>
      <c r="R909" s="42"/>
      <c r="S909" s="185">
        <v>1</v>
      </c>
      <c r="T909" s="42">
        <f>INVENTARIO[[#This Row],[Costo Unitario (USD)]]+INVENTARIO[[#This Row],[Costo Envío (USD)]]</f>
        <v>3.8235294117647061</v>
      </c>
      <c r="U909" s="168">
        <f>INVENTARIO[[#This Row],[Costo total]]*1.5</f>
        <v>5.7352941176470589</v>
      </c>
      <c r="V909" s="186">
        <v>10</v>
      </c>
      <c r="W909" s="42">
        <f>INVENTARIO[[#This Row],[Precio Final]]-INVENTARIO[[#This Row],[Costo total]]</f>
        <v>6.1764705882352935</v>
      </c>
      <c r="X909" s="42">
        <f>INVENTARIO[[#This Row],[Ganancia Unitaria]]*INVENTARIO[[#This Row],[Salidas]]</f>
        <v>0</v>
      </c>
      <c r="Y909" s="42" t="s">
        <v>2583</v>
      </c>
      <c r="Z909" s="20">
        <f>INVENTARIO[[#This Row],[Costo Envío (USD)]]*INVENTARIO[[#This Row],[Entradas]]</f>
        <v>2</v>
      </c>
      <c r="AA909" s="20">
        <f>INVENTARIO[[#This Row],[Costo total]]*INVENTARIO[[#This Row],[Entradas]]</f>
        <v>7.6470588235294121</v>
      </c>
      <c r="AB909" s="172">
        <f>INVENTARIO[[#This Row],[Stock Actual]]*INVENTARIO[[#This Row],[Costo total]]</f>
        <v>7.6470588235294121</v>
      </c>
    </row>
    <row r="910" spans="1:28" ht="55" customHeight="1" x14ac:dyDescent="0.15">
      <c r="A910" s="42" t="s">
        <v>2611</v>
      </c>
      <c r="B910" s="181"/>
      <c r="C910" s="22" t="s">
        <v>12</v>
      </c>
      <c r="D910" s="182" t="s">
        <v>415</v>
      </c>
      <c r="E910" s="179" t="s">
        <v>2586</v>
      </c>
      <c r="F910" s="180" t="s">
        <v>697</v>
      </c>
      <c r="G910" s="183" t="s">
        <v>164</v>
      </c>
      <c r="H910" s="175">
        <f>INVENTARIO[[#This Row],[Precio Final]]</f>
        <v>20</v>
      </c>
      <c r="I910" s="184">
        <f t="shared" si="62"/>
        <v>14.382352941176471</v>
      </c>
      <c r="J910" s="120">
        <v>1</v>
      </c>
      <c r="K910" s="110">
        <v>0</v>
      </c>
      <c r="L910" s="110">
        <f>INVENTARIO[[#This Row],[Entradas]]-INVENTARIO[[#This Row],[Salidas]]</f>
        <v>1</v>
      </c>
      <c r="M910" s="42">
        <f>INVENTARIO[[#This Row],[Pricing 1]]*10%</f>
        <v>1.4382352941176473</v>
      </c>
      <c r="N910" s="42">
        <v>112</v>
      </c>
      <c r="O910" s="42">
        <v>17</v>
      </c>
      <c r="P910" s="42">
        <f t="shared" si="63"/>
        <v>6.5882352941176467</v>
      </c>
      <c r="Q910" s="110"/>
      <c r="R910" s="42"/>
      <c r="S910" s="185">
        <v>3</v>
      </c>
      <c r="T910" s="42">
        <f>INVENTARIO[[#This Row],[Costo Unitario (USD)]]+INVENTARIO[[#This Row],[Costo Envío (USD)]]</f>
        <v>9.5882352941176467</v>
      </c>
      <c r="U910" s="168">
        <f>INVENTARIO[[#This Row],[Costo total]]*1.5</f>
        <v>14.382352941176471</v>
      </c>
      <c r="V910" s="186">
        <v>20</v>
      </c>
      <c r="W910" s="42">
        <f>INVENTARIO[[#This Row],[Precio Final]]-INVENTARIO[[#This Row],[Costo total]]</f>
        <v>10.411764705882353</v>
      </c>
      <c r="X910" s="42">
        <f>INVENTARIO[[#This Row],[Ganancia Unitaria]]*INVENTARIO[[#This Row],[Salidas]]</f>
        <v>0</v>
      </c>
      <c r="Y910" s="42" t="s">
        <v>2583</v>
      </c>
      <c r="Z910" s="20">
        <f>INVENTARIO[[#This Row],[Costo Envío (USD)]]*INVENTARIO[[#This Row],[Entradas]]</f>
        <v>3</v>
      </c>
      <c r="AA910" s="20">
        <f>INVENTARIO[[#This Row],[Costo total]]*INVENTARIO[[#This Row],[Entradas]]</f>
        <v>9.5882352941176467</v>
      </c>
      <c r="AB910" s="172">
        <f>INVENTARIO[[#This Row],[Stock Actual]]*INVENTARIO[[#This Row],[Costo total]]</f>
        <v>9.5882352941176467</v>
      </c>
    </row>
    <row r="911" spans="1:28" ht="55" customHeight="1" x14ac:dyDescent="0.15">
      <c r="A911" s="42" t="s">
        <v>2612</v>
      </c>
      <c r="B911" s="181"/>
      <c r="C911" s="22" t="s">
        <v>12</v>
      </c>
      <c r="D911" s="182" t="s">
        <v>415</v>
      </c>
      <c r="E911" s="179" t="s">
        <v>2724</v>
      </c>
      <c r="F911" s="180" t="s">
        <v>698</v>
      </c>
      <c r="G911" s="183" t="s">
        <v>164</v>
      </c>
      <c r="H911" s="175">
        <f>INVENTARIO[[#This Row],[Precio Final]]</f>
        <v>20</v>
      </c>
      <c r="I911" s="184">
        <f t="shared" si="62"/>
        <v>14.382352941176471</v>
      </c>
      <c r="J911" s="120">
        <v>1</v>
      </c>
      <c r="K911" s="110">
        <v>0</v>
      </c>
      <c r="L911" s="110">
        <f>INVENTARIO[[#This Row],[Entradas]]-INVENTARIO[[#This Row],[Salidas]]</f>
        <v>1</v>
      </c>
      <c r="M911" s="42">
        <f>INVENTARIO[[#This Row],[Pricing 1]]*10%</f>
        <v>1.4382352941176473</v>
      </c>
      <c r="N911" s="42">
        <v>112</v>
      </c>
      <c r="O911" s="42">
        <v>17</v>
      </c>
      <c r="P911" s="42">
        <f t="shared" si="63"/>
        <v>6.5882352941176467</v>
      </c>
      <c r="Q911" s="110"/>
      <c r="R911" s="42"/>
      <c r="S911" s="185">
        <v>3</v>
      </c>
      <c r="T911" s="42">
        <f>INVENTARIO[[#This Row],[Costo Unitario (USD)]]+INVENTARIO[[#This Row],[Costo Envío (USD)]]</f>
        <v>9.5882352941176467</v>
      </c>
      <c r="U911" s="168">
        <f>INVENTARIO[[#This Row],[Costo total]]*1.5</f>
        <v>14.382352941176471</v>
      </c>
      <c r="V911" s="186">
        <v>20</v>
      </c>
      <c r="W911" s="42">
        <f>INVENTARIO[[#This Row],[Precio Final]]-INVENTARIO[[#This Row],[Costo total]]</f>
        <v>10.411764705882353</v>
      </c>
      <c r="X911" s="42">
        <f>INVENTARIO[[#This Row],[Ganancia Unitaria]]*INVENTARIO[[#This Row],[Salidas]]</f>
        <v>0</v>
      </c>
      <c r="Y911" s="42" t="s">
        <v>2583</v>
      </c>
      <c r="Z911" s="20">
        <f>INVENTARIO[[#This Row],[Costo Envío (USD)]]*INVENTARIO[[#This Row],[Entradas]]</f>
        <v>3</v>
      </c>
      <c r="AA911" s="20">
        <f>INVENTARIO[[#This Row],[Costo total]]*INVENTARIO[[#This Row],[Entradas]]</f>
        <v>9.5882352941176467</v>
      </c>
      <c r="AB911" s="172">
        <f>INVENTARIO[[#This Row],[Stock Actual]]*INVENTARIO[[#This Row],[Costo total]]</f>
        <v>9.5882352941176467</v>
      </c>
    </row>
    <row r="912" spans="1:28" ht="55" customHeight="1" x14ac:dyDescent="0.15">
      <c r="A912" s="42" t="s">
        <v>2652</v>
      </c>
      <c r="B912" s="181"/>
      <c r="C912" s="22" t="s">
        <v>12</v>
      </c>
      <c r="D912" s="182" t="s">
        <v>2727</v>
      </c>
      <c r="E912" s="179" t="s">
        <v>2648</v>
      </c>
      <c r="F912" s="180" t="s">
        <v>2650</v>
      </c>
      <c r="G912" s="183" t="s">
        <v>164</v>
      </c>
      <c r="H912" s="175">
        <f>INVENTARIO[[#This Row],[Precio Final]]</f>
        <v>8</v>
      </c>
      <c r="I912" s="184">
        <f t="shared" si="62"/>
        <v>6.3529411764705888</v>
      </c>
      <c r="J912" s="120">
        <v>2</v>
      </c>
      <c r="K912" s="110">
        <f>SUMIFS(VENTAS[Cantidad],VENTAS[Código del producto Vendido],INVENTARIO[[#This Row],[Code]])</f>
        <v>1</v>
      </c>
      <c r="L912" s="110">
        <f>INVENTARIO[[#This Row],[Entradas]]-INVENTARIO[[#This Row],[Salidas]]</f>
        <v>1</v>
      </c>
      <c r="M912" s="42">
        <f>INVENTARIO[[#This Row],[Pricing 1]]*10%</f>
        <v>0.6352941176470589</v>
      </c>
      <c r="N912" s="42">
        <v>55</v>
      </c>
      <c r="O912" s="42">
        <v>17</v>
      </c>
      <c r="P912" s="42">
        <f t="shared" si="63"/>
        <v>3.2352941176470589</v>
      </c>
      <c r="Q912" s="110"/>
      <c r="R912" s="42"/>
      <c r="S912" s="185">
        <v>1</v>
      </c>
      <c r="T912" s="42">
        <f>INVENTARIO[[#This Row],[Costo Unitario (USD)]]+INVENTARIO[[#This Row],[Costo Envío (USD)]]</f>
        <v>4.2352941176470589</v>
      </c>
      <c r="U912" s="168">
        <f>INVENTARIO[[#This Row],[Costo total]]*1.5</f>
        <v>6.3529411764705888</v>
      </c>
      <c r="V912" s="186">
        <v>8</v>
      </c>
      <c r="W912" s="42">
        <f>INVENTARIO[[#This Row],[Precio Final]]-INVENTARIO[[#This Row],[Costo total]]</f>
        <v>3.7647058823529411</v>
      </c>
      <c r="X912" s="42">
        <f>INVENTARIO[[#This Row],[Ganancia Unitaria]]*INVENTARIO[[#This Row],[Salidas]]</f>
        <v>3.7647058823529411</v>
      </c>
      <c r="Y912" s="42" t="s">
        <v>2583</v>
      </c>
      <c r="Z912" s="20">
        <f>INVENTARIO[[#This Row],[Costo Envío (USD)]]*INVENTARIO[[#This Row],[Entradas]]</f>
        <v>2</v>
      </c>
      <c r="AA912" s="20">
        <f>INVENTARIO[[#This Row],[Costo total]]*INVENTARIO[[#This Row],[Entradas]]</f>
        <v>8.4705882352941178</v>
      </c>
      <c r="AB912" s="172">
        <f>INVENTARIO[[#This Row],[Stock Actual]]*INVENTARIO[[#This Row],[Costo total]]</f>
        <v>4.2352941176470589</v>
      </c>
    </row>
    <row r="913" spans="1:28" ht="55" customHeight="1" x14ac:dyDescent="0.15">
      <c r="A913" s="42" t="s">
        <v>2651</v>
      </c>
      <c r="B913" s="181"/>
      <c r="C913" s="22" t="s">
        <v>12</v>
      </c>
      <c r="D913" s="182" t="s">
        <v>2727</v>
      </c>
      <c r="E913" s="179" t="s">
        <v>2649</v>
      </c>
      <c r="F913" s="180" t="s">
        <v>2650</v>
      </c>
      <c r="G913" s="183" t="s">
        <v>164</v>
      </c>
      <c r="H913" s="175">
        <f>INVENTARIO[[#This Row],[Precio Final]]</f>
        <v>8</v>
      </c>
      <c r="I913" s="184">
        <f t="shared" si="62"/>
        <v>5.6470588235294112</v>
      </c>
      <c r="J913" s="120">
        <v>2</v>
      </c>
      <c r="K913" s="110">
        <f>SUMIFS(VENTAS[Cantidad],VENTAS[Código del producto Vendido],INVENTARIO[[#This Row],[Code]])</f>
        <v>0</v>
      </c>
      <c r="L913" s="110">
        <f>INVENTARIO[[#This Row],[Entradas]]-INVENTARIO[[#This Row],[Salidas]]</f>
        <v>2</v>
      </c>
      <c r="M913" s="42">
        <f>INVENTARIO[[#This Row],[Pricing 1]]*10%</f>
        <v>0.56470588235294117</v>
      </c>
      <c r="N913" s="42">
        <v>47</v>
      </c>
      <c r="O913" s="42">
        <v>17</v>
      </c>
      <c r="P913" s="42">
        <f t="shared" si="63"/>
        <v>2.7647058823529411</v>
      </c>
      <c r="Q913" s="110"/>
      <c r="R913" s="42"/>
      <c r="S913" s="185">
        <v>1</v>
      </c>
      <c r="T913" s="42">
        <f>INVENTARIO[[#This Row],[Costo Unitario (USD)]]+INVENTARIO[[#This Row],[Costo Envío (USD)]]</f>
        <v>3.7647058823529411</v>
      </c>
      <c r="U913" s="168">
        <f>INVENTARIO[[#This Row],[Costo total]]*1.5</f>
        <v>5.6470588235294112</v>
      </c>
      <c r="V913" s="186">
        <v>8</v>
      </c>
      <c r="W913" s="42">
        <f>INVENTARIO[[#This Row],[Precio Final]]-INVENTARIO[[#This Row],[Costo total]]</f>
        <v>4.2352941176470589</v>
      </c>
      <c r="X913" s="42">
        <f>INVENTARIO[[#This Row],[Ganancia Unitaria]]*INVENTARIO[[#This Row],[Salidas]]</f>
        <v>0</v>
      </c>
      <c r="Y913" s="42" t="s">
        <v>2583</v>
      </c>
      <c r="Z913" s="20">
        <f>INVENTARIO[[#This Row],[Costo Envío (USD)]]*INVENTARIO[[#This Row],[Entradas]]</f>
        <v>2</v>
      </c>
      <c r="AA913" s="20">
        <f>INVENTARIO[[#This Row],[Costo total]]*INVENTARIO[[#This Row],[Entradas]]</f>
        <v>7.5294117647058822</v>
      </c>
      <c r="AB913" s="172">
        <f>INVENTARIO[[#This Row],[Stock Actual]]*INVENTARIO[[#This Row],[Costo total]]</f>
        <v>7.5294117647058822</v>
      </c>
    </row>
    <row r="914" spans="1:28" ht="55" customHeight="1" x14ac:dyDescent="0.15">
      <c r="A914" s="187" t="s">
        <v>2602</v>
      </c>
      <c r="B914" s="22"/>
      <c r="C914" s="22" t="s">
        <v>12</v>
      </c>
      <c r="D914" s="187" t="s">
        <v>2667</v>
      </c>
      <c r="E914" s="187" t="s">
        <v>2587</v>
      </c>
      <c r="F914" s="187" t="s">
        <v>2579</v>
      </c>
      <c r="G914" s="187" t="s">
        <v>164</v>
      </c>
      <c r="H914" s="175">
        <f>INVENTARIO[[#This Row],[Precio Final]]</f>
        <v>2</v>
      </c>
      <c r="I914" s="187">
        <f t="shared" si="62"/>
        <v>2.0867647058823531</v>
      </c>
      <c r="J914" s="187">
        <v>3</v>
      </c>
      <c r="K914" s="187">
        <f>SUMIFS(VENTAS[Cantidad],VENTAS[Código del producto Vendido],INVENTARIO[[#This Row],[Code]])</f>
        <v>3</v>
      </c>
      <c r="L914" s="187">
        <f>INVENTARIO[[#This Row],[Entradas]]-INVENTARIO[[#This Row],[Salidas]]</f>
        <v>0</v>
      </c>
      <c r="M914" s="190">
        <f>INVENTARIO[[#This Row],[Pricing 1]]*10%</f>
        <v>0.20867647058823532</v>
      </c>
      <c r="N914" s="191">
        <v>16</v>
      </c>
      <c r="O914" s="191">
        <v>17</v>
      </c>
      <c r="P914" s="190">
        <f t="shared" si="63"/>
        <v>0.94117647058823528</v>
      </c>
      <c r="Q914" s="187"/>
      <c r="R914" s="187"/>
      <c r="S914" s="187">
        <v>0.45</v>
      </c>
      <c r="T914" s="42">
        <f>INVENTARIO[[#This Row],[Costo Unitario (USD)]]+INVENTARIO[[#This Row],[Costo Envío (USD)]]</f>
        <v>1.3911764705882352</v>
      </c>
      <c r="U914" s="190">
        <f>INVENTARIO[[#This Row],[Costo total]]*1.5</f>
        <v>2.0867647058823531</v>
      </c>
      <c r="V914" s="191">
        <v>2</v>
      </c>
      <c r="W914" s="191">
        <f>INVENTARIO[[#This Row],[Precio Final]]-INVENTARIO[[#This Row],[Costo total]]</f>
        <v>0.60882352941176476</v>
      </c>
      <c r="X914" s="187">
        <f>INVENTARIO[[#This Row],[Ganancia Unitaria]]*INVENTARIO[[#This Row],[Salidas]]</f>
        <v>1.8264705882352943</v>
      </c>
      <c r="Y914" s="187" t="s">
        <v>2583</v>
      </c>
      <c r="Z914" s="20">
        <f>INVENTARIO[[#This Row],[Costo Envío (USD)]]*INVENTARIO[[#This Row],[Entradas]]</f>
        <v>1.35</v>
      </c>
      <c r="AA914" s="20">
        <f>INVENTARIO[[#This Row],[Costo total]]*INVENTARIO[[#This Row],[Entradas]]</f>
        <v>4.1735294117647062</v>
      </c>
      <c r="AB914" s="172">
        <f>INVENTARIO[[#This Row],[Stock Actual]]*INVENTARIO[[#This Row],[Costo total]]</f>
        <v>0</v>
      </c>
    </row>
    <row r="915" spans="1:28" ht="55" customHeight="1" x14ac:dyDescent="0.15">
      <c r="A915" s="42" t="s">
        <v>2603</v>
      </c>
      <c r="B915" s="181"/>
      <c r="C915" s="22" t="s">
        <v>12</v>
      </c>
      <c r="D915" s="182" t="s">
        <v>2667</v>
      </c>
      <c r="E915" s="179" t="s">
        <v>2587</v>
      </c>
      <c r="F915" s="180" t="s">
        <v>2588</v>
      </c>
      <c r="G915" s="183" t="s">
        <v>164</v>
      </c>
      <c r="H915" s="175">
        <f>INVENTARIO[[#This Row],[Precio Final]]</f>
        <v>2</v>
      </c>
      <c r="I915" s="184">
        <f t="shared" si="62"/>
        <v>2.0867647058823531</v>
      </c>
      <c r="J915" s="120">
        <v>3</v>
      </c>
      <c r="K915" s="110">
        <f>SUMIFS(VENTAS[Cantidad],VENTAS[Código del producto Vendido],INVENTARIO[[#This Row],[Code]])</f>
        <v>3</v>
      </c>
      <c r="L915" s="110">
        <f>INVENTARIO[[#This Row],[Entradas]]-INVENTARIO[[#This Row],[Salidas]]</f>
        <v>0</v>
      </c>
      <c r="M915" s="42">
        <f>INVENTARIO[[#This Row],[Pricing 1]]*10%</f>
        <v>0.20867647058823532</v>
      </c>
      <c r="N915" s="42">
        <v>16</v>
      </c>
      <c r="O915" s="42">
        <v>17</v>
      </c>
      <c r="P915" s="42">
        <f t="shared" si="63"/>
        <v>0.94117647058823528</v>
      </c>
      <c r="Q915" s="110"/>
      <c r="R915" s="42"/>
      <c r="S915" s="185">
        <v>0.45</v>
      </c>
      <c r="T915" s="42">
        <f>INVENTARIO[[#This Row],[Costo Unitario (USD)]]+INVENTARIO[[#This Row],[Costo Envío (USD)]]</f>
        <v>1.3911764705882352</v>
      </c>
      <c r="U915" s="168">
        <f>INVENTARIO[[#This Row],[Costo total]]*1.5</f>
        <v>2.0867647058823531</v>
      </c>
      <c r="V915" s="186">
        <v>2</v>
      </c>
      <c r="W915" s="42">
        <f>INVENTARIO[[#This Row],[Precio Final]]-INVENTARIO[[#This Row],[Costo total]]</f>
        <v>0.60882352941176476</v>
      </c>
      <c r="X915" s="42">
        <f>INVENTARIO[[#This Row],[Ganancia Unitaria]]*INVENTARIO[[#This Row],[Salidas]]</f>
        <v>1.8264705882352943</v>
      </c>
      <c r="Y915" s="42" t="s">
        <v>2583</v>
      </c>
      <c r="Z915" s="20">
        <f>INVENTARIO[[#This Row],[Costo Envío (USD)]]*INVENTARIO[[#This Row],[Entradas]]</f>
        <v>1.35</v>
      </c>
      <c r="AA915" s="20">
        <f>INVENTARIO[[#This Row],[Costo total]]*INVENTARIO[[#This Row],[Entradas]]</f>
        <v>4.1735294117647062</v>
      </c>
      <c r="AB915" s="172">
        <f>INVENTARIO[[#This Row],[Stock Actual]]*INVENTARIO[[#This Row],[Costo total]]</f>
        <v>0</v>
      </c>
    </row>
    <row r="916" spans="1:28" ht="55" customHeight="1" x14ac:dyDescent="0.15">
      <c r="A916" s="42" t="s">
        <v>2604</v>
      </c>
      <c r="B916" s="181"/>
      <c r="C916" s="22" t="s">
        <v>12</v>
      </c>
      <c r="D916" s="182" t="s">
        <v>2667</v>
      </c>
      <c r="E916" s="179" t="s">
        <v>2587</v>
      </c>
      <c r="F916" s="180" t="s">
        <v>2589</v>
      </c>
      <c r="G916" s="183" t="s">
        <v>164</v>
      </c>
      <c r="H916" s="175">
        <f>INVENTARIO[[#This Row],[Precio Final]]</f>
        <v>2</v>
      </c>
      <c r="I916" s="184">
        <f t="shared" si="62"/>
        <v>2.0867647058823531</v>
      </c>
      <c r="J916" s="120">
        <v>3</v>
      </c>
      <c r="K916" s="110">
        <f>SUMIFS(VENTAS[Cantidad],VENTAS[Código del producto Vendido],INVENTARIO[[#This Row],[Code]])</f>
        <v>3</v>
      </c>
      <c r="L916" s="110">
        <f>INVENTARIO[[#This Row],[Entradas]]-INVENTARIO[[#This Row],[Salidas]]</f>
        <v>0</v>
      </c>
      <c r="M916" s="42">
        <f>INVENTARIO[[#This Row],[Pricing 1]]*10%</f>
        <v>0.20867647058823532</v>
      </c>
      <c r="N916" s="42">
        <v>16</v>
      </c>
      <c r="O916" s="42">
        <v>17</v>
      </c>
      <c r="P916" s="42">
        <f t="shared" si="63"/>
        <v>0.94117647058823528</v>
      </c>
      <c r="Q916" s="110"/>
      <c r="R916" s="42"/>
      <c r="S916" s="185">
        <v>0.45</v>
      </c>
      <c r="T916" s="42">
        <f>INVENTARIO[[#This Row],[Costo Unitario (USD)]]+INVENTARIO[[#This Row],[Costo Envío (USD)]]</f>
        <v>1.3911764705882352</v>
      </c>
      <c r="U916" s="168">
        <f>INVENTARIO[[#This Row],[Costo total]]*1.5</f>
        <v>2.0867647058823531</v>
      </c>
      <c r="V916" s="186">
        <v>2</v>
      </c>
      <c r="W916" s="42">
        <f>INVENTARIO[[#This Row],[Precio Final]]-INVENTARIO[[#This Row],[Costo total]]</f>
        <v>0.60882352941176476</v>
      </c>
      <c r="X916" s="42">
        <f>INVENTARIO[[#This Row],[Ganancia Unitaria]]*INVENTARIO[[#This Row],[Salidas]]</f>
        <v>1.8264705882352943</v>
      </c>
      <c r="Y916" s="42" t="s">
        <v>2583</v>
      </c>
      <c r="Z916" s="20">
        <f>INVENTARIO[[#This Row],[Costo Envío (USD)]]*INVENTARIO[[#This Row],[Entradas]]</f>
        <v>1.35</v>
      </c>
      <c r="AA916" s="20">
        <f>INVENTARIO[[#This Row],[Costo total]]*INVENTARIO[[#This Row],[Entradas]]</f>
        <v>4.1735294117647062</v>
      </c>
      <c r="AB916" s="172">
        <f>INVENTARIO[[#This Row],[Stock Actual]]*INVENTARIO[[#This Row],[Costo total]]</f>
        <v>0</v>
      </c>
    </row>
    <row r="917" spans="1:28" ht="55" customHeight="1" x14ac:dyDescent="0.15">
      <c r="A917" s="42" t="s">
        <v>2605</v>
      </c>
      <c r="B917" s="181"/>
      <c r="C917" s="22" t="s">
        <v>12</v>
      </c>
      <c r="D917" s="182" t="s">
        <v>2667</v>
      </c>
      <c r="E917" s="179" t="s">
        <v>2590</v>
      </c>
      <c r="F917" s="180" t="s">
        <v>695</v>
      </c>
      <c r="G917" s="183" t="s">
        <v>164</v>
      </c>
      <c r="H917" s="175">
        <f>INVENTARIO[[#This Row],[Precio Final]]</f>
        <v>25</v>
      </c>
      <c r="I917" s="184">
        <f t="shared" si="62"/>
        <v>19.411764705882355</v>
      </c>
      <c r="J917" s="120">
        <v>2</v>
      </c>
      <c r="K917" s="110">
        <v>0</v>
      </c>
      <c r="L917" s="110">
        <f>INVENTARIO[[#This Row],[Entradas]]-INVENTARIO[[#This Row],[Salidas]]</f>
        <v>2</v>
      </c>
      <c r="M917" s="42">
        <f>INVENTARIO[[#This Row],[Pricing 1]]*10%</f>
        <v>1.9411764705882355</v>
      </c>
      <c r="N917" s="42">
        <v>169</v>
      </c>
      <c r="O917" s="42">
        <v>17</v>
      </c>
      <c r="P917" s="42">
        <f t="shared" si="63"/>
        <v>9.9411764705882355</v>
      </c>
      <c r="Q917" s="110"/>
      <c r="R917" s="42"/>
      <c r="S917" s="185">
        <v>3</v>
      </c>
      <c r="T917" s="42">
        <f>INVENTARIO[[#This Row],[Costo Unitario (USD)]]+INVENTARIO[[#This Row],[Costo Envío (USD)]]</f>
        <v>12.941176470588236</v>
      </c>
      <c r="U917" s="168">
        <f>INVENTARIO[[#This Row],[Costo total]]*1.5</f>
        <v>19.411764705882355</v>
      </c>
      <c r="V917" s="186">
        <v>25</v>
      </c>
      <c r="W917" s="42">
        <f>INVENTARIO[[#This Row],[Precio Final]]-INVENTARIO[[#This Row],[Costo total]]</f>
        <v>12.058823529411764</v>
      </c>
      <c r="X917" s="42">
        <f>INVENTARIO[[#This Row],[Ganancia Unitaria]]*INVENTARIO[[#This Row],[Salidas]]</f>
        <v>0</v>
      </c>
      <c r="Y917" s="42" t="s">
        <v>2583</v>
      </c>
      <c r="Z917" s="20">
        <f>INVENTARIO[[#This Row],[Costo Envío (USD)]]*INVENTARIO[[#This Row],[Entradas]]</f>
        <v>6</v>
      </c>
      <c r="AA917" s="20">
        <f>INVENTARIO[[#This Row],[Costo total]]*INVENTARIO[[#This Row],[Entradas]]</f>
        <v>25.882352941176471</v>
      </c>
      <c r="AB917" s="172">
        <f>INVENTARIO[[#This Row],[Stock Actual]]*INVENTARIO[[#This Row],[Costo total]]</f>
        <v>25.882352941176471</v>
      </c>
    </row>
    <row r="918" spans="1:28" ht="55" customHeight="1" x14ac:dyDescent="0.15">
      <c r="A918" s="42" t="s">
        <v>2606</v>
      </c>
      <c r="B918" s="181"/>
      <c r="C918" s="22" t="s">
        <v>12</v>
      </c>
      <c r="D918" s="182" t="s">
        <v>2667</v>
      </c>
      <c r="E918" s="179" t="s">
        <v>2591</v>
      </c>
      <c r="F918" s="180" t="s">
        <v>699</v>
      </c>
      <c r="G918" s="183" t="s">
        <v>164</v>
      </c>
      <c r="H918" s="175">
        <f>INVENTARIO[[#This Row],[Precio Final]]</f>
        <v>28</v>
      </c>
      <c r="I918" s="184">
        <f t="shared" si="62"/>
        <v>30.794117647058826</v>
      </c>
      <c r="J918" s="120">
        <v>1</v>
      </c>
      <c r="K918" s="110">
        <f>SUMIFS(VENTAS[Cantidad],VENTAS[Código del producto Vendido],INVENTARIO[[#This Row],[Code]])</f>
        <v>0</v>
      </c>
      <c r="L918" s="110">
        <f>INVENTARIO[[#This Row],[Entradas]]-INVENTARIO[[#This Row],[Salidas]]</f>
        <v>1</v>
      </c>
      <c r="M918" s="42">
        <f>INVENTARIO[[#This Row],[Pricing 1]]*10%</f>
        <v>3.079411764705883</v>
      </c>
      <c r="N918" s="42">
        <v>264</v>
      </c>
      <c r="O918" s="42">
        <v>17</v>
      </c>
      <c r="P918" s="42">
        <f t="shared" si="63"/>
        <v>15.529411764705882</v>
      </c>
      <c r="Q918" s="110"/>
      <c r="R918" s="42"/>
      <c r="S918" s="185">
        <v>5</v>
      </c>
      <c r="T918" s="42">
        <f>INVENTARIO[[#This Row],[Costo Unitario (USD)]]+INVENTARIO[[#This Row],[Costo Envío (USD)]]</f>
        <v>20.529411764705884</v>
      </c>
      <c r="U918" s="168">
        <f>INVENTARIO[[#This Row],[Costo total]]*1.5</f>
        <v>30.794117647058826</v>
      </c>
      <c r="V918" s="186">
        <v>28</v>
      </c>
      <c r="W918" s="42">
        <f>INVENTARIO[[#This Row],[Precio Final]]-INVENTARIO[[#This Row],[Costo total]]</f>
        <v>7.470588235294116</v>
      </c>
      <c r="X918" s="42">
        <f>INVENTARIO[[#This Row],[Ganancia Unitaria]]*INVENTARIO[[#This Row],[Salidas]]</f>
        <v>0</v>
      </c>
      <c r="Y918" s="42" t="s">
        <v>2583</v>
      </c>
      <c r="Z918" s="20">
        <f>INVENTARIO[[#This Row],[Costo Envío (USD)]]*INVENTARIO[[#This Row],[Entradas]]</f>
        <v>5</v>
      </c>
      <c r="AA918" s="20">
        <f>INVENTARIO[[#This Row],[Costo total]]*INVENTARIO[[#This Row],[Entradas]]</f>
        <v>20.529411764705884</v>
      </c>
      <c r="AB918" s="172">
        <f>INVENTARIO[[#This Row],[Stock Actual]]*INVENTARIO[[#This Row],[Costo total]]</f>
        <v>20.529411764705884</v>
      </c>
    </row>
    <row r="919" spans="1:28" ht="55" customHeight="1" x14ac:dyDescent="0.15">
      <c r="A919" s="187" t="s">
        <v>2609</v>
      </c>
      <c r="B919" s="187"/>
      <c r="C919" s="188" t="s">
        <v>12</v>
      </c>
      <c r="D919" s="188" t="s">
        <v>192</v>
      </c>
      <c r="E919" s="187" t="s">
        <v>2592</v>
      </c>
      <c r="F919" s="187" t="s">
        <v>2327</v>
      </c>
      <c r="G919" s="187" t="s">
        <v>164</v>
      </c>
      <c r="H919" s="175">
        <f>INVENTARIO[[#This Row],[Precio Final]]</f>
        <v>3</v>
      </c>
      <c r="I919" s="184">
        <f t="shared" si="62"/>
        <v>2.6029411764705883</v>
      </c>
      <c r="J919" s="187">
        <v>3</v>
      </c>
      <c r="K919" s="187">
        <v>0</v>
      </c>
      <c r="L919" s="187">
        <v>0</v>
      </c>
      <c r="M919" s="187">
        <f>INVENTARIO[[#This Row],[Pricing 1]]*10%</f>
        <v>0.26029411764705884</v>
      </c>
      <c r="N919" s="187">
        <v>21</v>
      </c>
      <c r="O919" s="187">
        <v>17</v>
      </c>
      <c r="P919" s="191">
        <f t="shared" si="63"/>
        <v>1.2352941176470589</v>
      </c>
      <c r="Q919" s="187"/>
      <c r="R919" s="187"/>
      <c r="S919" s="187">
        <v>0.5</v>
      </c>
      <c r="T919" s="42">
        <f>INVENTARIO[[#This Row],[Costo Unitario (USD)]]+INVENTARIO[[#This Row],[Costo Envío (USD)]]</f>
        <v>1.7352941176470589</v>
      </c>
      <c r="U919" s="190">
        <f>INVENTARIO[[#This Row],[Costo total]]*1.5</f>
        <v>2.6029411764705883</v>
      </c>
      <c r="V919" s="187">
        <v>3</v>
      </c>
      <c r="W919" s="187">
        <f>INVENTARIO[[#This Row],[Precio Final]]-INVENTARIO[[#This Row],[Costo total]]</f>
        <v>1.2647058823529411</v>
      </c>
      <c r="X919" s="187">
        <f>INVENTARIO[[#This Row],[Ganancia Unitaria]]*INVENTARIO[[#This Row],[Salidas]]</f>
        <v>0</v>
      </c>
      <c r="Y919" s="42" t="s">
        <v>2583</v>
      </c>
      <c r="Z919" s="20">
        <f>INVENTARIO[[#This Row],[Costo Envío (USD)]]*INVENTARIO[[#This Row],[Entradas]]</f>
        <v>1.5</v>
      </c>
      <c r="AA919" s="20">
        <f>INVENTARIO[[#This Row],[Costo total]]*INVENTARIO[[#This Row],[Entradas]]</f>
        <v>5.2058823529411766</v>
      </c>
      <c r="AB919" s="172">
        <f>INVENTARIO[[#This Row],[Stock Actual]]*INVENTARIO[[#This Row],[Costo total]]</f>
        <v>0</v>
      </c>
    </row>
    <row r="920" spans="1:28" ht="55" customHeight="1" x14ac:dyDescent="0.15">
      <c r="A920" s="42" t="s">
        <v>2610</v>
      </c>
      <c r="B920" s="42"/>
      <c r="C920" s="189" t="s">
        <v>12</v>
      </c>
      <c r="D920" s="189" t="s">
        <v>192</v>
      </c>
      <c r="E920" s="42" t="s">
        <v>2593</v>
      </c>
      <c r="F920" s="42" t="s">
        <v>2327</v>
      </c>
      <c r="G920" s="42" t="s">
        <v>2594</v>
      </c>
      <c r="H920" s="175">
        <f>INVENTARIO[[#This Row],[Precio Final]]</f>
        <v>3</v>
      </c>
      <c r="I920" s="42">
        <f t="shared" si="62"/>
        <v>2.8676470588235294</v>
      </c>
      <c r="J920" s="187">
        <v>3</v>
      </c>
      <c r="K920" s="187">
        <v>0</v>
      </c>
      <c r="L920" s="187">
        <v>0</v>
      </c>
      <c r="M920" s="187">
        <f>INVENTARIO[[#This Row],[Pricing 1]]*10%</f>
        <v>0.28676470588235298</v>
      </c>
      <c r="N920" s="42">
        <v>24</v>
      </c>
      <c r="O920" s="42">
        <v>17</v>
      </c>
      <c r="P920" s="42">
        <f t="shared" si="63"/>
        <v>1.411764705882353</v>
      </c>
      <c r="Q920" s="42"/>
      <c r="R920" s="42"/>
      <c r="S920" s="42">
        <v>0.5</v>
      </c>
      <c r="T920" s="42">
        <f>INVENTARIO[[#This Row],[Costo Unitario (USD)]]+INVENTARIO[[#This Row],[Costo Envío (USD)]]</f>
        <v>1.911764705882353</v>
      </c>
      <c r="U920" s="42">
        <f>INVENTARIO[[#This Row],[Costo total]]*1.5</f>
        <v>2.8676470588235294</v>
      </c>
      <c r="V920" s="42">
        <v>3</v>
      </c>
      <c r="W920" s="42">
        <f>INVENTARIO[[#This Row],[Precio Final]]-INVENTARIO[[#This Row],[Costo total]]</f>
        <v>1.088235294117647</v>
      </c>
      <c r="X920" s="42">
        <f>INVENTARIO[[#This Row],[Ganancia Unitaria]]*INVENTARIO[[#This Row],[Salidas]]</f>
        <v>0</v>
      </c>
      <c r="Y920" s="42" t="s">
        <v>2583</v>
      </c>
      <c r="Z920" s="20">
        <f>INVENTARIO[[#This Row],[Costo Envío (USD)]]*INVENTARIO[[#This Row],[Entradas]]</f>
        <v>1.5</v>
      </c>
      <c r="AA920" s="20">
        <f>INVENTARIO[[#This Row],[Costo total]]*INVENTARIO[[#This Row],[Entradas]]</f>
        <v>5.7352941176470589</v>
      </c>
      <c r="AB920" s="172">
        <f>INVENTARIO[[#This Row],[Stock Actual]]*INVENTARIO[[#This Row],[Costo total]]</f>
        <v>0</v>
      </c>
    </row>
    <row r="921" spans="1:28" ht="55" customHeight="1" x14ac:dyDescent="0.15">
      <c r="A921" s="42" t="s">
        <v>2607</v>
      </c>
      <c r="B921" s="181"/>
      <c r="C921" s="22" t="s">
        <v>12</v>
      </c>
      <c r="D921" s="182" t="s">
        <v>2667</v>
      </c>
      <c r="E921" s="179" t="s">
        <v>2595</v>
      </c>
      <c r="F921" s="180" t="s">
        <v>695</v>
      </c>
      <c r="G921" s="183" t="s">
        <v>164</v>
      </c>
      <c r="H921" s="175">
        <f>INVENTARIO[[#This Row],[Precio Final]]</f>
        <v>30</v>
      </c>
      <c r="I921" s="184">
        <f t="shared" si="62"/>
        <v>34.411764705882355</v>
      </c>
      <c r="J921" s="120">
        <v>2</v>
      </c>
      <c r="K921" s="110">
        <f>SUMIFS(VENTAS[Cantidad],VENTAS[Código del producto Vendido],INVENTARIO[[#This Row],[Code]])</f>
        <v>0</v>
      </c>
      <c r="L921" s="110">
        <f>INVENTARIO[[#This Row],[Entradas]]-INVENTARIO[[#This Row],[Salidas]]</f>
        <v>2</v>
      </c>
      <c r="M921" s="42">
        <f>INVENTARIO[[#This Row],[Pricing 1]]*10%</f>
        <v>3.4411764705882355</v>
      </c>
      <c r="N921" s="42">
        <v>305</v>
      </c>
      <c r="O921" s="42">
        <v>17</v>
      </c>
      <c r="P921" s="42">
        <f t="shared" si="63"/>
        <v>17.941176470588236</v>
      </c>
      <c r="Q921" s="110"/>
      <c r="R921" s="42"/>
      <c r="S921" s="185">
        <v>5</v>
      </c>
      <c r="T921" s="42">
        <f>INVENTARIO[[#This Row],[Costo Unitario (USD)]]+INVENTARIO[[#This Row],[Costo Envío (USD)]]</f>
        <v>22.941176470588236</v>
      </c>
      <c r="U921" s="168">
        <f>INVENTARIO[[#This Row],[Costo total]]*1.5</f>
        <v>34.411764705882355</v>
      </c>
      <c r="V921" s="186">
        <v>30</v>
      </c>
      <c r="W921" s="42">
        <f>INVENTARIO[[#This Row],[Precio Final]]-INVENTARIO[[#This Row],[Costo total]]</f>
        <v>7.0588235294117645</v>
      </c>
      <c r="X921" s="42">
        <f>INVENTARIO[[#This Row],[Ganancia Unitaria]]*INVENTARIO[[#This Row],[Salidas]]</f>
        <v>0</v>
      </c>
      <c r="Y921" s="42" t="s">
        <v>2583</v>
      </c>
      <c r="Z921" s="20">
        <f>INVENTARIO[[#This Row],[Costo Envío (USD)]]*INVENTARIO[[#This Row],[Entradas]]</f>
        <v>10</v>
      </c>
      <c r="AA921" s="20">
        <f>INVENTARIO[[#This Row],[Costo total]]*INVENTARIO[[#This Row],[Entradas]]</f>
        <v>45.882352941176471</v>
      </c>
      <c r="AB921" s="172">
        <f>INVENTARIO[[#This Row],[Stock Actual]]*INVENTARIO[[#This Row],[Costo total]]</f>
        <v>45.882352941176471</v>
      </c>
    </row>
    <row r="922" spans="1:28" ht="55" customHeight="1" x14ac:dyDescent="0.15">
      <c r="A922" s="42" t="s">
        <v>2608</v>
      </c>
      <c r="B922" s="181"/>
      <c r="C922" s="22" t="s">
        <v>12</v>
      </c>
      <c r="D922" s="182" t="s">
        <v>415</v>
      </c>
      <c r="E922" s="179" t="s">
        <v>2641</v>
      </c>
      <c r="F922" s="180" t="s">
        <v>697</v>
      </c>
      <c r="G922" s="183" t="s">
        <v>164</v>
      </c>
      <c r="H922" s="175">
        <f>INVENTARIO[[#This Row],[Precio Final]]</f>
        <v>0</v>
      </c>
      <c r="I922" s="184">
        <f t="shared" si="62"/>
        <v>10.147058823529411</v>
      </c>
      <c r="J922" s="120">
        <v>1</v>
      </c>
      <c r="K922" s="110">
        <f>SUMIFS(VENTAS[Cantidad],VENTAS[Código del producto Vendido],INVENTARIO[[#This Row],[Code]])</f>
        <v>0</v>
      </c>
      <c r="L922" s="110">
        <f>INVENTARIO[[#This Row],[Entradas]]-INVENTARIO[[#This Row],[Salidas]]</f>
        <v>1</v>
      </c>
      <c r="M922" s="42">
        <f>INVENTARIO[[#This Row],[Pricing 1]]*10%</f>
        <v>1.0147058823529411</v>
      </c>
      <c r="N922" s="42">
        <v>115</v>
      </c>
      <c r="O922" s="42">
        <v>17</v>
      </c>
      <c r="P922" s="42">
        <f t="shared" si="63"/>
        <v>6.7647058823529411</v>
      </c>
      <c r="Q922" s="110"/>
      <c r="R922" s="42"/>
      <c r="S922" s="185">
        <f t="shared" ref="S922" si="64">Q922*R922/1000</f>
        <v>0</v>
      </c>
      <c r="T922" s="42">
        <f>INVENTARIO[[#This Row],[Costo Unitario (USD)]]+INVENTARIO[[#This Row],[Costo Envío (USD)]]</f>
        <v>6.7647058823529411</v>
      </c>
      <c r="U922" s="168">
        <f>INVENTARIO[[#This Row],[Costo total]]*1.5</f>
        <v>10.147058823529411</v>
      </c>
      <c r="V922" s="186"/>
      <c r="W922" s="42"/>
      <c r="X922" s="42">
        <f>INVENTARIO[[#This Row],[Ganancia Unitaria]]*INVENTARIO[[#This Row],[Salidas]]</f>
        <v>0</v>
      </c>
      <c r="Y922" s="42"/>
      <c r="Z922" s="20"/>
      <c r="AA922" s="20">
        <f>INVENTARIO[[#This Row],[Costo total]]*INVENTARIO[[#This Row],[Entradas]]</f>
        <v>6.7647058823529411</v>
      </c>
      <c r="AB922" s="172">
        <f>INVENTARIO[[#This Row],[Stock Actual]]*INVENTARIO[[#This Row],[Costo total]]</f>
        <v>6.7647058823529411</v>
      </c>
    </row>
    <row r="923" spans="1:28" ht="55" customHeight="1" x14ac:dyDescent="0.15">
      <c r="A923" s="42" t="s">
        <v>2676</v>
      </c>
      <c r="B923" s="181"/>
      <c r="C923" s="22" t="s">
        <v>12</v>
      </c>
      <c r="D923" s="182" t="s">
        <v>50</v>
      </c>
      <c r="E923" s="179" t="s">
        <v>2682</v>
      </c>
      <c r="F923" s="180" t="s">
        <v>695</v>
      </c>
      <c r="G923" s="183" t="s">
        <v>1942</v>
      </c>
      <c r="H923" s="175">
        <f>INVENTARIO[[#This Row],[Precio Final]]</f>
        <v>0</v>
      </c>
      <c r="I923" s="184">
        <f ca="1">U923</f>
        <v>0</v>
      </c>
      <c r="J923" s="120">
        <v>0</v>
      </c>
      <c r="K923" s="110">
        <f>SUMIFS(VENTAS[Cantidad],VENTAS[Código del producto Vendido],INVENTARIO[[#This Row],[Code]])</f>
        <v>0</v>
      </c>
      <c r="L923" s="110">
        <f>INVENTARIO[[#This Row],[Entradas]]-INVENTARIO[[#This Row],[Salidas]]</f>
        <v>0</v>
      </c>
      <c r="M923" s="42">
        <f ca="1">INVENTARIO[[#This Row],[Pricing 1]]*10%</f>
        <v>0</v>
      </c>
      <c r="N923" s="42"/>
      <c r="O923" s="42"/>
      <c r="P923" s="42">
        <v>8.99</v>
      </c>
      <c r="Q923" s="110"/>
      <c r="R923" s="42"/>
      <c r="S923" s="185">
        <f>Q923*R923/1000</f>
        <v>0</v>
      </c>
      <c r="T923" s="185">
        <f ca="1">(P923+S923)-INVENTARIO[[#This Row],[Comisión 10%]]</f>
        <v>0</v>
      </c>
      <c r="U923" s="192">
        <f ca="1">ROUNDUP(T923,0)</f>
        <v>0</v>
      </c>
      <c r="V923" s="186"/>
      <c r="W923" s="42">
        <f ca="1">INVENTARIO[[#This Row],[Precio Final]]-(INVENTARIO[[#This Row],[Comisión 10%]]+INVENTARIO[[#This Row],[Costo total]])</f>
        <v>0</v>
      </c>
      <c r="X923" s="42">
        <f ca="1">INVENTARIO[[#This Row],[Ganancia Unitaria]]*INVENTARIO[[#This Row],[Salidas]]</f>
        <v>0</v>
      </c>
      <c r="Y923" s="42" t="s">
        <v>2681</v>
      </c>
      <c r="Z923" s="20"/>
      <c r="AA923" s="20">
        <f ca="1">INVENTARIO[[#This Row],[Costo total]]*INVENTARIO[[#This Row],[Entradas]]</f>
        <v>0</v>
      </c>
      <c r="AB923" s="172">
        <v>0</v>
      </c>
    </row>
    <row r="924" spans="1:28" ht="55" customHeight="1" x14ac:dyDescent="0.15">
      <c r="A924" s="42" t="s">
        <v>2677</v>
      </c>
      <c r="B924" s="181"/>
      <c r="C924" s="22" t="s">
        <v>12</v>
      </c>
      <c r="D924" s="182" t="s">
        <v>50</v>
      </c>
      <c r="E924" s="179" t="s">
        <v>2682</v>
      </c>
      <c r="F924" s="180" t="s">
        <v>697</v>
      </c>
      <c r="G924" s="183" t="s">
        <v>1942</v>
      </c>
      <c r="H924" s="175">
        <f>INVENTARIO[[#This Row],[Precio Final]]</f>
        <v>0</v>
      </c>
      <c r="I924" s="184">
        <f t="shared" ref="I924:I927" ca="1" si="65">U924</f>
        <v>0</v>
      </c>
      <c r="J924" s="120"/>
      <c r="K924" s="110">
        <f>SUMIFS(VENTAS[Cantidad],VENTAS[Código del producto Vendido],INVENTARIO[[#This Row],[Code]])</f>
        <v>0</v>
      </c>
      <c r="L924" s="110">
        <f>INVENTARIO[[#This Row],[Entradas]]-INVENTARIO[[#This Row],[Salidas]]</f>
        <v>0</v>
      </c>
      <c r="M924" s="42">
        <f ca="1">INVENTARIO[[#This Row],[Pricing 1]]*10%</f>
        <v>0</v>
      </c>
      <c r="N924" s="42"/>
      <c r="O924" s="42"/>
      <c r="P924" s="42" t="e">
        <f t="shared" ref="P924:P927" si="66">N924/O924</f>
        <v>#DIV/0!</v>
      </c>
      <c r="Q924" s="110"/>
      <c r="R924" s="42"/>
      <c r="S924" s="178">
        <v>0</v>
      </c>
      <c r="T924" s="185">
        <f ca="1">(P924+S924)-INVENTARIO[[#This Row],[Comisión 10%]]</f>
        <v>0</v>
      </c>
      <c r="U924" s="192">
        <f t="shared" ref="U924:U927" ca="1" si="67">ROUNDUP(T924,0)</f>
        <v>0</v>
      </c>
      <c r="V924" s="186"/>
      <c r="W924" s="42">
        <f ca="1">INVENTARIO[[#This Row],[Precio Final]]-(INVENTARIO[[#This Row],[Comisión 10%]]+INVENTARIO[[#This Row],[Costo total]])</f>
        <v>0</v>
      </c>
      <c r="X924" s="42">
        <f ca="1">INVENTARIO[[#This Row],[Ganancia Unitaria]]*INVENTARIO[[#This Row],[Salidas]]</f>
        <v>0</v>
      </c>
      <c r="Y924" s="42" t="s">
        <v>2688</v>
      </c>
      <c r="Z924" s="20"/>
      <c r="AA924" s="20">
        <f ca="1">INVENTARIO[[#This Row],[Costo total]]*INVENTARIO[[#This Row],[Entradas]]</f>
        <v>0</v>
      </c>
      <c r="AB924" s="172">
        <v>0</v>
      </c>
    </row>
    <row r="925" spans="1:28" ht="55" customHeight="1" x14ac:dyDescent="0.15">
      <c r="A925" s="42" t="s">
        <v>2678</v>
      </c>
      <c r="B925" s="181"/>
      <c r="C925" s="22" t="s">
        <v>12</v>
      </c>
      <c r="D925" s="182" t="s">
        <v>50</v>
      </c>
      <c r="E925" s="179" t="s">
        <v>2725</v>
      </c>
      <c r="F925" s="180" t="s">
        <v>693</v>
      </c>
      <c r="G925" s="183" t="s">
        <v>1942</v>
      </c>
      <c r="H925" s="175">
        <f>INVENTARIO[[#This Row],[Precio Final]]</f>
        <v>0</v>
      </c>
      <c r="I925" s="184">
        <f t="shared" ca="1" si="65"/>
        <v>0</v>
      </c>
      <c r="J925" s="120"/>
      <c r="K925" s="110">
        <f>SUMIFS(VENTAS[Cantidad],VENTAS[Código del producto Vendido],INVENTARIO[[#This Row],[Code]])</f>
        <v>0</v>
      </c>
      <c r="L925" s="110">
        <f>INVENTARIO[[#This Row],[Entradas]]-INVENTARIO[[#This Row],[Salidas]]</f>
        <v>0</v>
      </c>
      <c r="M925" s="42">
        <f ca="1">INVENTARIO[[#This Row],[Pricing 1]]*10%</f>
        <v>0</v>
      </c>
      <c r="N925" s="42"/>
      <c r="O925" s="42"/>
      <c r="P925" s="42" t="e">
        <f t="shared" si="66"/>
        <v>#DIV/0!</v>
      </c>
      <c r="Q925" s="110"/>
      <c r="R925" s="42"/>
      <c r="S925" s="178">
        <v>0</v>
      </c>
      <c r="T925" s="185">
        <f ca="1">(P925+S925)-INVENTARIO[[#This Row],[Comisión 10%]]</f>
        <v>0</v>
      </c>
      <c r="U925" s="192">
        <f t="shared" ca="1" si="67"/>
        <v>0</v>
      </c>
      <c r="V925" s="186"/>
      <c r="W925" s="42">
        <f ca="1">INVENTARIO[[#This Row],[Precio Final]]-(INVENTARIO[[#This Row],[Comisión 10%]]+INVENTARIO[[#This Row],[Costo total]])</f>
        <v>0</v>
      </c>
      <c r="X925" s="42">
        <f ca="1">INVENTARIO[[#This Row],[Ganancia Unitaria]]*INVENTARIO[[#This Row],[Salidas]]</f>
        <v>0</v>
      </c>
      <c r="Y925" s="42" t="s">
        <v>2689</v>
      </c>
      <c r="Z925" s="20"/>
      <c r="AA925" s="20">
        <f ca="1">INVENTARIO[[#This Row],[Costo total]]*INVENTARIO[[#This Row],[Entradas]]</f>
        <v>0</v>
      </c>
      <c r="AB925" s="172">
        <v>0</v>
      </c>
    </row>
    <row r="926" spans="1:28" ht="55" customHeight="1" x14ac:dyDescent="0.15">
      <c r="A926" s="42" t="s">
        <v>2679</v>
      </c>
      <c r="B926" s="181"/>
      <c r="C926" s="22" t="s">
        <v>12</v>
      </c>
      <c r="D926" s="182" t="s">
        <v>192</v>
      </c>
      <c r="E926" s="179" t="s">
        <v>2683</v>
      </c>
      <c r="F926" s="180" t="s">
        <v>2692</v>
      </c>
      <c r="G926" s="183" t="s">
        <v>1942</v>
      </c>
      <c r="H926" s="175">
        <f>INVENTARIO[[#This Row],[Precio Final]]</f>
        <v>0</v>
      </c>
      <c r="I926" s="184">
        <f t="shared" ca="1" si="65"/>
        <v>0</v>
      </c>
      <c r="J926" s="120"/>
      <c r="K926" s="110">
        <f>SUMIFS(VENTAS[Cantidad],VENTAS[Código del producto Vendido],INVENTARIO[[#This Row],[Code]])</f>
        <v>0</v>
      </c>
      <c r="L926" s="110">
        <f>INVENTARIO[[#This Row],[Entradas]]-INVENTARIO[[#This Row],[Salidas]]</f>
        <v>0</v>
      </c>
      <c r="M926" s="42">
        <f ca="1">INVENTARIO[[#This Row],[Pricing 1]]*10%</f>
        <v>0</v>
      </c>
      <c r="N926" s="42"/>
      <c r="O926" s="42"/>
      <c r="P926" s="42" t="e">
        <f t="shared" si="66"/>
        <v>#DIV/0!</v>
      </c>
      <c r="Q926" s="110"/>
      <c r="R926" s="42"/>
      <c r="S926" s="178">
        <v>0</v>
      </c>
      <c r="T926" s="185">
        <f ca="1">(P926+S926)-INVENTARIO[[#This Row],[Comisión 10%]]</f>
        <v>0</v>
      </c>
      <c r="U926" s="192">
        <f t="shared" ca="1" si="67"/>
        <v>0</v>
      </c>
      <c r="V926" s="186"/>
      <c r="W926" s="42">
        <f ca="1">INVENTARIO[[#This Row],[Precio Final]]-(INVENTARIO[[#This Row],[Comisión 10%]]+INVENTARIO[[#This Row],[Costo total]])</f>
        <v>0</v>
      </c>
      <c r="X926" s="42">
        <f ca="1">INVENTARIO[[#This Row],[Ganancia Unitaria]]*INVENTARIO[[#This Row],[Salidas]]</f>
        <v>0</v>
      </c>
      <c r="Y926" s="42" t="s">
        <v>2690</v>
      </c>
      <c r="Z926" s="20"/>
      <c r="AA926" s="20">
        <f ca="1">INVENTARIO[[#This Row],[Costo total]]*INVENTARIO[[#This Row],[Entradas]]</f>
        <v>0</v>
      </c>
      <c r="AB926" s="172">
        <v>0</v>
      </c>
    </row>
    <row r="927" spans="1:28" ht="55" customHeight="1" x14ac:dyDescent="0.15">
      <c r="A927" s="42" t="s">
        <v>2680</v>
      </c>
      <c r="B927" s="181"/>
      <c r="C927" s="22"/>
      <c r="D927" s="182"/>
      <c r="E927" s="179"/>
      <c r="F927" s="180"/>
      <c r="G927" s="183"/>
      <c r="H927" s="42"/>
      <c r="I927" s="184">
        <f t="shared" ca="1" si="65"/>
        <v>0</v>
      </c>
      <c r="J927" s="120"/>
      <c r="K927" s="110">
        <f>SUMIFS(VENTAS[Cantidad],VENTAS[Código del producto Vendido],INVENTARIO[[#This Row],[Code]])</f>
        <v>0</v>
      </c>
      <c r="L927" s="110">
        <f>INVENTARIO[[#This Row],[Entradas]]-INVENTARIO[[#This Row],[Salidas]]</f>
        <v>0</v>
      </c>
      <c r="M927" s="42">
        <f ca="1">INVENTARIO[[#This Row],[Pricing 1]]*10%</f>
        <v>0</v>
      </c>
      <c r="N927" s="42"/>
      <c r="O927" s="42"/>
      <c r="P927" s="42" t="e">
        <f t="shared" si="66"/>
        <v>#DIV/0!</v>
      </c>
      <c r="Q927" s="110"/>
      <c r="R927" s="42"/>
      <c r="S927" s="178">
        <v>0</v>
      </c>
      <c r="T927" s="185">
        <f ca="1">(P927+S927)-INVENTARIO[[#This Row],[Comisión 10%]]</f>
        <v>0</v>
      </c>
      <c r="U927" s="192">
        <f t="shared" ca="1" si="67"/>
        <v>0</v>
      </c>
      <c r="V927" s="186"/>
      <c r="W927" s="42">
        <f ca="1">INVENTARIO[[#This Row],[Precio Final]]-(INVENTARIO[[#This Row],[Comisión 10%]]+INVENTARIO[[#This Row],[Costo total]])</f>
        <v>0</v>
      </c>
      <c r="X927" s="42">
        <f ca="1">INVENTARIO[[#This Row],[Ganancia Unitaria]]*INVENTARIO[[#This Row],[Salidas]]</f>
        <v>0</v>
      </c>
      <c r="Y927" s="42" t="s">
        <v>2691</v>
      </c>
      <c r="Z927" s="20"/>
      <c r="AA927" s="193">
        <f ca="1">INVENTARIO[[#This Row],[Costo total]]*INVENTARIO[[#This Row],[Entradas]]</f>
        <v>0</v>
      </c>
      <c r="AB927" s="172">
        <v>0</v>
      </c>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1:M771 L773:M773 L775:M775 L777:M777 L779:M779 L781:M781 L783:M784 L786:M786 L788:M788 L790:M790 L792:M792 L794:M794 L796:M796 L798:M798 L800:M800 L802:M802 L804:M804 L806:M806 L808:M808 L810:M810 L812:M812 L814:M814 L816:M816 L818:M818 L820:M820 L822:M822 L824:M824 L826:M826 L828:M828 L830:M830 L832:M832 L834:M834 L836:M836 L838:M838 L840:M840 L842:M842 L844:M845 L847:M847 L849:M849 L851:M851 L853:M853 L855:M855 L857:M857 L860:M860 L862:M862 L864:M864 L866:M866 L868:M868 L870:M870 L872:M872 L874:M874 L876:M876 L878:M878 L880:M880 L858 L882:M918 L693 L921:M927">
    <cfRule type="cellIs" dxfId="145" priority="103" operator="lessThan">
      <formula>0</formula>
    </cfRule>
    <cfRule type="cellIs" dxfId="144"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64 S766 S768 S792 S794 S796 S798 S800 S802 S804 S806 S808 S810 S812 S814 S816 S818 S820 S822 S824 S826 S828 S830 S832 S834 S836 S838 S840 S842 S844:S845 S847 S849 S851 S853 S855 S857 S860 S862 S864 S866 S868 S874 S876 S878 S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60:X860 V862:X862 V864:X864 V866:X866 V868 V870:X870 V872:X872 V874:X874 V876:X876 V878:X878 V880:X880 X868 W867:W869 W881 V882:X918 N921:S922 N882:S918 V921:X927 N923:T927 X794 S771:S775 S777:S790 S758:S762 S744:S756">
    <cfRule type="containsBlanks" dxfId="143" priority="102">
      <formula>LEN(TRIM(N2))=0</formula>
    </cfRule>
  </conditionalFormatting>
  <conditionalFormatting sqref="H2 H4 I880:T880 U914:Y914 A882:G918 A927:H927 A923:A927 A921:G926 I923:X927 C4 T4:U4 T6:U6 I7:X865 T866:U866 U867:U918 I2:M6 N6:R6 A6:H880 I866:S869 I870:R879 S2:S6 V2:X6 V866:X918 T867:T871 S872:T879 H881:H926 I881:M881 U919:X922 I882:S922">
    <cfRule type="expression" dxfId="142" priority="101">
      <formula>$L2=0</formula>
    </cfRule>
  </conditionalFormatting>
  <conditionalFormatting sqref="A2:B2">
    <cfRule type="expression" dxfId="141" priority="100">
      <formula>$L2=0</formula>
    </cfRule>
  </conditionalFormatting>
  <conditionalFormatting sqref="N2:R2">
    <cfRule type="expression" dxfId="140" priority="98">
      <formula>$L2=0</formula>
    </cfRule>
  </conditionalFormatting>
  <conditionalFormatting sqref="N2:R2">
    <cfRule type="containsBlanks" dxfId="139" priority="99">
      <formula>LEN(TRIM(N2))=0</formula>
    </cfRule>
  </conditionalFormatting>
  <conditionalFormatting sqref="D2:G2">
    <cfRule type="expression" dxfId="138" priority="97">
      <formula>$L2=0</formula>
    </cfRule>
  </conditionalFormatting>
  <conditionalFormatting sqref="A2:B2">
    <cfRule type="duplicateValues" dxfId="137" priority="105"/>
  </conditionalFormatting>
  <conditionalFormatting sqref="C2">
    <cfRule type="expression" dxfId="136" priority="96">
      <formula>$L2=0</formula>
    </cfRule>
  </conditionalFormatting>
  <conditionalFormatting sqref="T2:U2">
    <cfRule type="expression" dxfId="135" priority="95">
      <formula>$L2=0</formula>
    </cfRule>
  </conditionalFormatting>
  <conditionalFormatting sqref="L3:M3">
    <cfRule type="cellIs" dxfId="134" priority="50" operator="lessThan">
      <formula>0</formula>
    </cfRule>
    <cfRule type="cellIs" dxfId="133" priority="51" operator="lessThan">
      <formula>0</formula>
    </cfRule>
  </conditionalFormatting>
  <conditionalFormatting sqref="S3 V3:X3">
    <cfRule type="containsBlanks" dxfId="132" priority="49">
      <formula>LEN(TRIM(S3))=0</formula>
    </cfRule>
  </conditionalFormatting>
  <conditionalFormatting sqref="H3">
    <cfRule type="expression" dxfId="131" priority="48">
      <formula>$L3=0</formula>
    </cfRule>
  </conditionalFormatting>
  <conditionalFormatting sqref="A3:B3">
    <cfRule type="expression" dxfId="130" priority="47">
      <formula>$L3=0</formula>
    </cfRule>
  </conditionalFormatting>
  <conditionalFormatting sqref="N3:R3">
    <cfRule type="expression" dxfId="129" priority="45">
      <formula>$L3=0</formula>
    </cfRule>
  </conditionalFormatting>
  <conditionalFormatting sqref="N3:R3">
    <cfRule type="containsBlanks" dxfId="128" priority="46">
      <formula>LEN(TRIM(N3))=0</formula>
    </cfRule>
  </conditionalFormatting>
  <conditionalFormatting sqref="D3:G3">
    <cfRule type="expression" dxfId="127" priority="44">
      <formula>$L3=0</formula>
    </cfRule>
  </conditionalFormatting>
  <conditionalFormatting sqref="A3:B3">
    <cfRule type="duplicateValues" dxfId="126" priority="52"/>
  </conditionalFormatting>
  <conditionalFormatting sqref="C3">
    <cfRule type="expression" dxfId="125" priority="43">
      <formula>$L3=0</formula>
    </cfRule>
  </conditionalFormatting>
  <conditionalFormatting sqref="T3:U3">
    <cfRule type="containsBlanks" dxfId="124" priority="42">
      <formula>LEN(TRIM(T3))=0</formula>
    </cfRule>
  </conditionalFormatting>
  <conditionalFormatting sqref="T3:U3">
    <cfRule type="expression" dxfId="123" priority="41">
      <formula>$L3=0</formula>
    </cfRule>
  </conditionalFormatting>
  <conditionalFormatting sqref="A4:B4">
    <cfRule type="expression" dxfId="122" priority="34">
      <formula>$L4=0</formula>
    </cfRule>
  </conditionalFormatting>
  <conditionalFormatting sqref="N4:R4">
    <cfRule type="expression" dxfId="121"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60:R860 N862:R862 N864:R864 N866:R866 N868:R868 N870:R870 N872:R872 N874:R874 N876:R876 N878:R878 N880:R880">
    <cfRule type="containsBlanks" dxfId="120" priority="33">
      <formula>LEN(TRIM(N4))=0</formula>
    </cfRule>
  </conditionalFormatting>
  <conditionalFormatting sqref="D4:G4">
    <cfRule type="expression" dxfId="119"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70 L772:M772 L774:M774 L776:M776 L778:M778 L780:M780 L782:M782 L785:M785 L787:M787 L789:M789 L791:M791 L793:M793 L795:M795 L797:M797 L799:M799 L801:M801 L803:M803 L805:M805 L807:M807 L809:M809 L811:M811 L813:M813 L815:M815 L817:M817 L819:M819 L821:M821 L823:M823 L825:M825 L827:M827 L829:M829 L831:M831 L833:M833 L835:M835 L837:M837 L839:M839 L841:M841 L843:M843 L846:M846 L848:M848 L850:M850 L852:M852 L854:M854 L856:M856 M858 L859:M859 L861:M861 L863:M863 L865:M865 L867:M867 L869:M869 L871:M871 L873:M873 L875:M875 L877:M877 L879:M879 L346">
    <cfRule type="cellIs" dxfId="118" priority="28" operator="lessThan">
      <formula>0</formula>
    </cfRule>
    <cfRule type="cellIs" dxfId="117"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57 S763 S765 S767 S769:S770 S776 S791 S793 S795 S797 S799 S801 S803 S805 S807 S809 S811 S813 S815 S817 S819 S821 S823 S825 S827 S829 S831 S833 S835 S837 S839 S841 S843 S846 S848 S850 S852 S854 S856 S858:S859 S861 S863 S865 S867 S875 S877 S879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9 V861:X861 V863:X863 V865:X865 V867 V869 V871:X871 V873:X873 V875:X875 V877:X877 V879:X879 S869 S873 X869 X867 W794">
    <cfRule type="containsBlanks" dxfId="116" priority="27">
      <formula>LEN(TRIM(S5))=0</formula>
    </cfRule>
  </conditionalFormatting>
  <conditionalFormatting sqref="H5">
    <cfRule type="expression" dxfId="115" priority="26">
      <formula>$L5=0</formula>
    </cfRule>
  </conditionalFormatting>
  <conditionalFormatting sqref="A5:B5">
    <cfRule type="expression" dxfId="114" priority="25">
      <formula>$L5=0</formula>
    </cfRule>
  </conditionalFormatting>
  <conditionalFormatting sqref="N5:R5">
    <cfRule type="expression" dxfId="113"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9 N861:R861 N863:R863 N865:R865 N867:R867 N869:R869 N871:R871 N873:R873 N875:R875 N877:R877 N879:R879">
    <cfRule type="containsBlanks" dxfId="112" priority="24">
      <formula>LEN(TRIM(N5))=0</formula>
    </cfRule>
  </conditionalFormatting>
  <conditionalFormatting sqref="D5:G5">
    <cfRule type="expression" dxfId="111" priority="22">
      <formula>$L5=0</formula>
    </cfRule>
  </conditionalFormatting>
  <conditionalFormatting sqref="A859:B859 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1:B861 A863:B863 A865:B865 A867:B867 A869:B869 A871:B871 A873:B873 A875:B875 A877:B877 A879:B879 A56 A654">
    <cfRule type="duplicateValues" dxfId="110" priority="30"/>
  </conditionalFormatting>
  <conditionalFormatting sqref="C5">
    <cfRule type="expression" dxfId="109"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9 T861:U861 T863:U863 T865:U865 T867 T869 T871 T873 T875 T877 T879">
    <cfRule type="containsBlanks" dxfId="108" priority="20">
      <formula>LEN(TRIM(T5))=0</formula>
    </cfRule>
  </conditionalFormatting>
  <conditionalFormatting sqref="T5:U5">
    <cfRule type="expression" dxfId="107" priority="19">
      <formula>$L5=0</formula>
    </cfRule>
  </conditionalFormatting>
  <conditionalFormatting sqref="L881:M881">
    <cfRule type="cellIs" dxfId="106" priority="16" operator="lessThan">
      <formula>0</formula>
    </cfRule>
    <cfRule type="cellIs" dxfId="105" priority="17" operator="lessThan">
      <formula>0</formula>
    </cfRule>
  </conditionalFormatting>
  <conditionalFormatting sqref="S881 V881 X881">
    <cfRule type="containsBlanks" dxfId="104" priority="15">
      <formula>LEN(TRIM(S881))=0</formula>
    </cfRule>
  </conditionalFormatting>
  <conditionalFormatting sqref="S881">
    <cfRule type="expression" dxfId="103" priority="14">
      <formula>$L881=0</formula>
    </cfRule>
  </conditionalFormatting>
  <conditionalFormatting sqref="A881:B881">
    <cfRule type="expression" dxfId="102" priority="13">
      <formula>$L881=0</formula>
    </cfRule>
  </conditionalFormatting>
  <conditionalFormatting sqref="N881:R881">
    <cfRule type="expression" dxfId="101" priority="11">
      <formula>$L881=0</formula>
    </cfRule>
  </conditionalFormatting>
  <conditionalFormatting sqref="N881:R881">
    <cfRule type="containsBlanks" dxfId="100" priority="12">
      <formula>LEN(TRIM(N881))=0</formula>
    </cfRule>
  </conditionalFormatting>
  <conditionalFormatting sqref="D881:G881">
    <cfRule type="expression" dxfId="99" priority="10">
      <formula>$L881=0</formula>
    </cfRule>
  </conditionalFormatting>
  <conditionalFormatting sqref="C881">
    <cfRule type="expression" dxfId="98" priority="9">
      <formula>$L881=0</formula>
    </cfRule>
  </conditionalFormatting>
  <conditionalFormatting sqref="T881:T922">
    <cfRule type="containsBlanks" dxfId="97" priority="8">
      <formula>LEN(TRIM(T881))=0</formula>
    </cfRule>
  </conditionalFormatting>
  <conditionalFormatting sqref="T881:T922">
    <cfRule type="expression" dxfId="96" priority="7">
      <formula>$L881=0</formula>
    </cfRule>
  </conditionalFormatting>
  <conditionalFormatting sqref="A860:B860 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A862:B862 A864:B864 A866:B866 A868:B868 A870:B870 A872:B872 A874:B874 A876:B876 A878:B878 A880:B880 A858">
    <cfRule type="duplicateValues" dxfId="95" priority="2454"/>
  </conditionalFormatting>
  <conditionalFormatting sqref="S870 S872">
    <cfRule type="containsBlanks" dxfId="94" priority="6">
      <formula>LEN(TRIM(S870))=0</formula>
    </cfRule>
  </conditionalFormatting>
  <conditionalFormatting sqref="S870">
    <cfRule type="expression" dxfId="93" priority="5">
      <formula>$L870=0</formula>
    </cfRule>
  </conditionalFormatting>
  <conditionalFormatting sqref="S871">
    <cfRule type="containsBlanks" dxfId="92" priority="4">
      <formula>LEN(TRIM(S871))=0</formula>
    </cfRule>
  </conditionalFormatting>
  <conditionalFormatting sqref="S871">
    <cfRule type="expression" dxfId="91" priority="3">
      <formula>$L871=0</formula>
    </cfRule>
  </conditionalFormatting>
  <conditionalFormatting sqref="A881:B918 A921:B927">
    <cfRule type="duplicateValues" dxfId="90" priority="2479"/>
  </conditionalFormatting>
  <conditionalFormatting sqref="A919:G920">
    <cfRule type="expression" dxfId="89" priority="1">
      <formula>$L919=0</formula>
    </cfRule>
  </conditionalFormatting>
  <conditionalFormatting sqref="U919:X920 A919:G920 I919:S920">
    <cfRule type="duplicateValues" dxfId="88" priority="2"/>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78"/>
  <sheetViews>
    <sheetView topLeftCell="A728" zoomScale="109" zoomScaleNormal="150" workbookViewId="0">
      <selection activeCell="C776" sqref="C776"/>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4" t="s">
        <v>2185</v>
      </c>
      <c r="B1" s="194"/>
      <c r="C1" s="194"/>
      <c r="D1" s="194"/>
      <c r="E1" s="194"/>
      <c r="G1" s="195" t="s">
        <v>2186</v>
      </c>
      <c r="H1" s="195"/>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hidden="1"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hidden="1"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hidden="1"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hidden="1"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hidden="1"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hidden="1"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hidden="1"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hidden="1"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hidden="1"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hidden="1"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hidden="1"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hidden="1"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hidden="1"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hidden="1"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hidden="1"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hidden="1"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hidden="1"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hidden="1"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hidden="1"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hidden="1"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hidden="1"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hidden="1"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hidden="1"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hidden="1"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hidden="1"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hidden="1"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hidden="1"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hidden="1"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hidden="1"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hidden="1"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hidden="1"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hidden="1"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hidden="1"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hidden="1"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hidden="1"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hidden="1"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hidden="1"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hidden="1"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hidden="1"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hidden="1"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hidden="1"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hidden="1"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hidden="1"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hidden="1"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hidden="1"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hidden="1"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hidden="1"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hidden="1"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hidden="1"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hidden="1"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hidden="1"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hidden="1"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hidden="1"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hidden="1"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hidden="1"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hidden="1"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hidden="1"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hidden="1"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hidden="1"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hidden="1"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hidden="1"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hidden="1"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hidden="1"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hidden="1"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hidden="1"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hidden="1"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hidden="1"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hidden="1"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hidden="1"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hidden="1"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hidden="1"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hidden="1"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hidden="1"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hidden="1"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hidden="1"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hidden="1"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hidden="1"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hidden="1"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hidden="1"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hidden="1"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hidden="1"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hidden="1"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hidden="1"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hidden="1"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hidden="1"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hidden="1"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hidden="1"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hidden="1"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hidden="1"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hidden="1"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hidden="1"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hidden="1"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hidden="1"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hidden="1"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hidden="1"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hidden="1"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hidden="1"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hidden="1"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hidden="1"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hidden="1"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hidden="1"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hidden="1"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hidden="1"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hidden="1"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hidden="1"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hidden="1"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hidden="1"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hidden="1"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hidden="1"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hidden="1"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hidden="1"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hidden="1"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hidden="1"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hidden="1"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hidden="1"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hidden="1"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hidden="1"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hidden="1"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hidden="1"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hidden="1"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hidden="1"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hidden="1"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hidden="1"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hidden="1"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hidden="1"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hidden="1"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hidden="1"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hidden="1"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hidden="1"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hidden="1"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hidden="1"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hidden="1"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hidden="1"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hidden="1"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hidden="1"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hidden="1"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hidden="1"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hidden="1"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hidden="1"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hidden="1"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hidden="1"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hidden="1"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hidden="1"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hidden="1"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hidden="1"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hidden="1"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hidden="1"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hidden="1"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hidden="1"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hidden="1"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hidden="1"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hidden="1"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hidden="1"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hidden="1"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hidden="1"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hidden="1"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hidden="1"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hidden="1"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hidden="1"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hidden="1"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hidden="1"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hidden="1"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hidden="1"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hidden="1"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hidden="1"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hidden="1"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hidden="1"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hidden="1"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hidden="1"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hidden="1"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hidden="1"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hidden="1"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hidden="1"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hidden="1"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hidden="1"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hidden="1"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hidden="1"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hidden="1"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hidden="1"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hidden="1"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hidden="1"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hidden="1"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hidden="1"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hidden="1"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hidden="1"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hidden="1"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hidden="1"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hidden="1"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hidden="1"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hidden="1"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hidden="1"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hidden="1"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hidden="1"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hidden="1"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hidden="1"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hidden="1"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hidden="1"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hidden="1"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hidden="1"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hidden="1"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hidden="1"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hidden="1"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hidden="1"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hidden="1"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hidden="1"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hidden="1"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hidden="1"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hidden="1"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hidden="1"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hidden="1"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hidden="1"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hidden="1"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hidden="1"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hidden="1"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hidden="1"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hidden="1"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hidden="1"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hidden="1"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hidden="1"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hidden="1"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hidden="1"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hidden="1"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hidden="1"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hidden="1"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hidden="1"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hidden="1"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hidden="1"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hidden="1"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hidden="1"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hidden="1"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hidden="1"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hidden="1"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hidden="1"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hidden="1"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hidden="1"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hidden="1"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hidden="1"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hidden="1"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hidden="1"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hidden="1"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hidden="1"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hidden="1"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hidden="1"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hidden="1"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hidden="1"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hidden="1"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hidden="1"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hidden="1"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hidden="1"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hidden="1"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hidden="1"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hidden="1"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hidden="1"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hidden="1"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hidden="1"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hidden="1"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hidden="1"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hidden="1"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hidden="1"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hidden="1"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hidden="1"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hidden="1"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hidden="1"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hidden="1"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hidden="1"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hidden="1"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hidden="1"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hidden="1"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hidden="1"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hidden="1"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hidden="1"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hidden="1"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hidden="1"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hidden="1"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hidden="1"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hidden="1"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hidden="1"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hidden="1"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hidden="1"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hidden="1"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hidden="1"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hidden="1"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hidden="1"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hidden="1"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hidden="1"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hidden="1"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hidden="1"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hidden="1"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hidden="1"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hidden="1"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hidden="1"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hidden="1"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hidden="1"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hidden="1"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hidden="1"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hidden="1"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hidden="1"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hidden="1"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hidden="1"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hidden="1"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hidden="1"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hidden="1"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hidden="1"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hidden="1"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hidden="1"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hidden="1"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hidden="1"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hidden="1"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hidden="1"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hidden="1"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hidden="1"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hidden="1"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hidden="1"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hidden="1"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hidden="1"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hidden="1"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hidden="1"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hidden="1"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hidden="1"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hidden="1"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hidden="1"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hidden="1"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hidden="1"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hidden="1"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hidden="1"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hidden="1"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hidden="1"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hidden="1"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hidden="1"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hidden="1"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hidden="1"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hidden="1"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hidden="1"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hidden="1"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hidden="1"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hidden="1"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hidden="1"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hidden="1"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hidden="1"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hidden="1"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hidden="1"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hidden="1"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hidden="1"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hidden="1"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hidden="1"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hidden="1"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hidden="1"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hidden="1"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hidden="1"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hidden="1"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hidden="1"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hidden="1"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hidden="1"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hidden="1"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hidden="1"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hidden="1"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hidden="1"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hidden="1"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hidden="1"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hidden="1"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hidden="1"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hidden="1"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hidden="1"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hidden="1"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hidden="1"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hidden="1"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hidden="1"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hidden="1"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hidden="1"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hidden="1"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hidden="1"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hidden="1"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hidden="1"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hidden="1"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hidden="1"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hidden="1"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hidden="1"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hidden="1"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hidden="1"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hidden="1"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hidden="1"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hidden="1"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hidden="1"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hidden="1"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hidden="1"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hidden="1"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hidden="1"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hidden="1"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hidden="1"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hidden="1"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hidden="1"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hidden="1"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hidden="1"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hidden="1"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hidden="1"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hidden="1"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hidden="1"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hidden="1"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hidden="1"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hidden="1"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hidden="1"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hidden="1"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hidden="1"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hidden="1"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hidden="1"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hidden="1"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hidden="1"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hidden="1"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hidden="1"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hidden="1"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hidden="1"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hidden="1"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hidden="1"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hidden="1"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hidden="1"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hidden="1"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hidden="1"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hidden="1"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hidden="1"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hidden="1"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hidden="1"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hidden="1"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hidden="1"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hidden="1"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hidden="1"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hidden="1"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hidden="1"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hidden="1"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hidden="1"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hidden="1"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hidden="1"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hidden="1"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hidden="1"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hidden="1"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hidden="1"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hidden="1"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hidden="1"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hidden="1"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hidden="1"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hidden="1"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hidden="1"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hidden="1"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hidden="1"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hidden="1"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hidden="1"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hidden="1"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hidden="1"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hidden="1"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hidden="1"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hidden="1"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hidden="1"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hidden="1"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hidden="1"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hidden="1"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hidden="1"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hidden="1"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hidden="1"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hidden="1"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hidden="1"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hidden="1"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hidden="1"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hidden="1"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hidden="1"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hidden="1"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hidden="1"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hidden="1"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hidden="1"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hidden="1"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hidden="1"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hidden="1"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hidden="1"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hidden="1"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hidden="1"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hidden="1"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hidden="1"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hidden="1"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hidden="1"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hidden="1"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hidden="1"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hidden="1"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hidden="1"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hidden="1"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hidden="1"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hidden="1"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hidden="1"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hidden="1"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hidden="1"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hidden="1"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hidden="1"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hidden="1"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hidden="1"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hidden="1"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hidden="1"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hidden="1"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hidden="1"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hidden="1"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hidden="1"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hidden="1"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hidden="1"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hidden="1"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hidden="1"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hidden="1"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hidden="1"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hidden="1"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hidden="1"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hidden="1"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hidden="1" x14ac:dyDescent="0.15">
      <c r="A509" s="141">
        <v>45171</v>
      </c>
      <c r="C509" s="6" t="s">
        <v>1990</v>
      </c>
      <c r="D509" s="6"/>
      <c r="E509" s="151" t="s">
        <v>1748</v>
      </c>
      <c r="F509" t="str">
        <f>IFERROR(VLOOKUP(VENTAS[[#This Row],[Código del producto Vendido]],INVENTARIO[],5,FALSE),"-")</f>
        <v>Maxi vestido espalda corrida</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hidden="1"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hidden="1"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hidden="1"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hidden="1"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hidden="1"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hidden="1"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hidden="1"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hidden="1"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hidden="1"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hidden="1"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hidden="1"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hidden="1"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hidden="1"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hidden="1"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hidden="1"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hidden="1"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hidden="1"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hidden="1"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hidden="1"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hidden="1"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hidden="1"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hidden="1"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hidden="1"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hidden="1"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hidden="1"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hidden="1"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hidden="1"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hidden="1"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hidden="1"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hidden="1"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hidden="1"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hidden="1"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hidden="1"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hidden="1"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hidden="1"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hidden="1"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hidden="1"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hidden="1"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hidden="1"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hidden="1"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hidden="1"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hidden="1"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hidden="1"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hidden="1"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hidden="1"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hidden="1"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hidden="1"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hidden="1"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hidden="1"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hidden="1"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hidden="1"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hidden="1"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hidden="1"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hidden="1"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hidden="1"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hidden="1"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hidden="1"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hidden="1"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hidden="1"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hidden="1"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hidden="1"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hidden="1"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hidden="1"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hidden="1"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hidden="1"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hidden="1"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hidden="1"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hidden="1"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hidden="1"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hidden="1"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hidden="1"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hidden="1"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hidden="1"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hidden="1"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hidden="1"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hidden="1"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hidden="1"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hidden="1"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hidden="1"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hidden="1"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hidden="1"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hidden="1"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hidden="1"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hidden="1"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hidden="1"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hidden="1"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hidden="1"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hidden="1"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hidden="1"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hidden="1"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hidden="1"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hidden="1"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hidden="1"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hidden="1"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hidden="1"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hidden="1"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hidden="1"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hidden="1"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hidden="1"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hidden="1"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hidden="1"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hidden="1"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hidden="1"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hidden="1"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hidden="1"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hidden="1"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hidden="1"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hidden="1"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hidden="1"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hidden="1"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hidden="1"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hidden="1"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hidden="1"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hidden="1"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hidden="1"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hidden="1"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hidden="1"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hidden="1"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hidden="1"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hidden="1"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hidden="1"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hidden="1"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hidden="1"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hidden="1"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hidden="1"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hidden="1"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hidden="1"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hidden="1"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hidden="1"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hidden="1"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hidden="1"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hidden="1"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hidden="1"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  /Curvy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hidden="1"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hidden="1"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hidden="1"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hidden="1"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hidden="1"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hidden="1"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hidden="1"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hidden="1"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hidden="1"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hidden="1"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hidden="1"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hidden="1"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hidden="1"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hidden="1"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hidden="1"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hidden="1"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hidden="1"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hidden="1"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hidden="1" x14ac:dyDescent="0.15">
      <c r="A661" s="124"/>
      <c r="B661" t="str">
        <f>IFERROR(VLOOKUP(VENTAS[[#This Row],[Código del producto Vendido]],INVENTARIO[],25,FALSE),"-")</f>
        <v>Compra 9/12/2023</v>
      </c>
      <c r="E661" t="s">
        <v>2223</v>
      </c>
      <c r="F661" s="4" t="str">
        <f>IFERROR(VLOOKUP(VENTAS[[#This Row],[Código del producto Vendido]],INVENTARIO[],5,FALSE),"-")</f>
        <v>Camisa Modely  /Curvy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hidden="1"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hidden="1"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hidden="1"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hidden="1"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hidden="1"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hidden="1"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hidden="1"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hidden="1"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hidden="1"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hidden="1"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  /Curvy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  /Curvy</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hidden="1"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hidden="1"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hidden="1"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hidden="1"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hidden="1"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hidden="1"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hidden="1"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hidden="1"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hidden="1"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hidden="1"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hidden="1"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hidden="1"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hidden="1"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hidden="1"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hidden="1"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hidden="1"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hidden="1"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hidden="1"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hidden="1"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hidden="1"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hidden="1"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hidden="1"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hidden="1"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hidden="1"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hidden="1"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hidden="1"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hidden="1"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hidden="1"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hidden="1"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hidden="1"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hidden="1"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hidden="1"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hidden="1"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2644</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2644</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  /Curvy</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2655</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2656</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2656</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hidden="1" x14ac:dyDescent="0.15">
      <c r="A730" s="124"/>
      <c r="B730" t="str">
        <f>IFERROR(VLOOKUP(VENTAS[[#This Row],[Código del producto Vendido]],INVENTARIO[],25,FALSE),"-")</f>
        <v>Compra 9/12/2023</v>
      </c>
      <c r="C730" s="6" t="s">
        <v>2644</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  /Curvy</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hidden="1"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hidden="1" x14ac:dyDescent="0.15">
      <c r="A733" s="124"/>
      <c r="B733" t="str">
        <f>IFERROR(VLOOKUP(VENTAS[[#This Row],[Código del producto Vendido]],INVENTARIO[],25,FALSE),"-")</f>
        <v>24 enero 2024</v>
      </c>
      <c r="C733" s="6" t="s">
        <v>2657</v>
      </c>
      <c r="D733" s="6"/>
      <c r="E733" s="6" t="s">
        <v>2637</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2625</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hidden="1" x14ac:dyDescent="0.15">
      <c r="A735" s="124"/>
      <c r="C735" s="6"/>
      <c r="D735" s="6"/>
      <c r="E735" s="6" t="s">
        <v>2609</v>
      </c>
      <c r="F735" s="4" t="str">
        <f>IFERROR(VLOOKUP(VENTAS[[#This Row],[Código del producto Vendido]],INVENTARIO[],5,FALSE),"-")</f>
        <v>Pasador de cabello en forma de lazo</v>
      </c>
      <c r="G735" s="4">
        <v>2</v>
      </c>
      <c r="H735" s="13">
        <v>2.5</v>
      </c>
      <c r="I735" s="13">
        <f>VENTAS[[#This Row],[Cantidad]]*VENTAS[[#This Row],[Precio Venta]]</f>
        <v>5</v>
      </c>
      <c r="J735" s="13">
        <f>IF(VENTAS[[#This Row],[Nombre del Gestor]]&gt;1,  VENTAS[[#This Row],[Total]]*10%, 0)</f>
        <v>0</v>
      </c>
      <c r="K735" s="13">
        <f>IFERROR(VLOOKUP(VENTAS[[#This Row],[Código del producto Vendido]],INVENTARIO[],20,FALSE),"-")*VENTAS[[#This Row],[Cantidad]]</f>
        <v>3.4705882352941178</v>
      </c>
      <c r="L735" s="13">
        <f>(VENTAS[[#This Row],[Precio Venta]]-VENTAS[[#This Row],[Costo]])*VENTAS[[#This Row],[Cantidad]]</f>
        <v>-1.9411764705882355</v>
      </c>
    </row>
    <row r="736" spans="1:12" ht="14" x14ac:dyDescent="0.15">
      <c r="A736" s="124">
        <v>45327</v>
      </c>
      <c r="C736" s="6" t="s">
        <v>2644</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2644</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hidden="1"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2602</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2603</v>
      </c>
      <c r="F741" s="4" t="str">
        <f>IFERROR(VLOOKUP(VENTAS[[#This Row],[Código del producto Vendido]],INVENTARIO[],5,FALSE),"-")</f>
        <v>Horquillas en forma de lazo</v>
      </c>
      <c r="G741" s="4">
        <v>2</v>
      </c>
      <c r="H741" s="13">
        <v>2.5</v>
      </c>
      <c r="I741" s="13">
        <f>VENTAS[[#This Row],[Cantidad]]*VENTAS[[#This Row],[Precio Venta]]</f>
        <v>5</v>
      </c>
      <c r="J741" s="13">
        <f>IF(VENTAS[[#This Row],[Nombre del Gestor]]&gt;1,  VENTAS[[#This Row],[Total]]*10%, 0)</f>
        <v>0</v>
      </c>
      <c r="K741" s="13">
        <f>IFERROR(VLOOKUP(VENTAS[[#This Row],[Código del producto Vendido]],INVENTARIO[],20,FALSE),"-")*VENTAS[[#This Row],[Cantidad]]</f>
        <v>2.7823529411764705</v>
      </c>
      <c r="L741" s="13">
        <f>VENTAS[[#This Row],[Total]]*VENTAS[[#This Row],[Cantidad]]-VENTAS[[#This Row],[Comisión 10%]]-VENTAS[[#This Row],[Costo]]</f>
        <v>7.2176470588235295</v>
      </c>
    </row>
    <row r="742" spans="1:12" ht="14" x14ac:dyDescent="0.15">
      <c r="A742" s="124">
        <v>45329</v>
      </c>
      <c r="C742" s="6"/>
      <c r="D742" s="6"/>
      <c r="E742" s="6" t="s">
        <v>2604</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hidden="1" x14ac:dyDescent="0.15">
      <c r="A743" s="124"/>
      <c r="C743" s="6"/>
      <c r="D743" s="6"/>
      <c r="E743" s="6" t="s">
        <v>2609</v>
      </c>
      <c r="F743" s="4" t="str">
        <f>IFERROR(VLOOKUP(VENTAS[[#This Row],[Código del producto Vendido]],INVENTARIO[],5,FALSE),"-")</f>
        <v>Pasador de cabello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3.4705882352941178</v>
      </c>
      <c r="L743" s="13">
        <f>(VENTAS[[#This Row],[Precio Venta]]-VENTAS[[#This Row],[Costo]])*VENTAS[[#This Row],[Cantidad]]</f>
        <v>-1.9411764705882355</v>
      </c>
    </row>
    <row r="744" spans="1:12" ht="14" x14ac:dyDescent="0.15">
      <c r="A744" s="124">
        <v>45337</v>
      </c>
      <c r="C744" s="6"/>
      <c r="D744" s="6" t="s">
        <v>1786</v>
      </c>
      <c r="E744" s="6" t="s">
        <v>2604</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2610</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hidden="1"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2693</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2668</v>
      </c>
      <c r="D749" s="6"/>
      <c r="E749" s="6" t="s">
        <v>2216</v>
      </c>
      <c r="F749" s="4" t="str">
        <f>IFERROR(VLOOKUP(VENTAS[[#This Row],[Código del producto Vendido]],INVENTARIO[],5,FALSE),"-")</f>
        <v>Cardigan classy  /Curvy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2668</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2668</v>
      </c>
      <c r="D751" s="6"/>
      <c r="E751" s="6" t="s">
        <v>2652</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2644</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2603</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2685</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  /Curvy</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  /Curvy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2633</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2657</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2657</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hidden="1"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hidden="1"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hidden="1"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hidden="1"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hidden="1"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Vendido]],INVENTARIO[],24,FALSE),"-")</f>
        <v>10.981363636363636</v>
      </c>
      <c r="L771" s="13">
        <f>(VENTAS[[#This Row],[Precio Venta]]-VENTAS[[#This Row],[Costo]])*VENTAS[[#This Row],[Cantidad]]</f>
        <v>19.018636363636364</v>
      </c>
    </row>
    <row r="772" spans="1:12" ht="14" x14ac:dyDescent="0.15">
      <c r="A772" s="124">
        <v>45346</v>
      </c>
      <c r="C772" t="s">
        <v>2694</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Vendido]],INVENTARIO[],24,FALSE),"-")</f>
        <v>24.36</v>
      </c>
      <c r="L772" s="13">
        <f>(VENTAS[[#This Row],[Precio Venta]]-VENTAS[[#This Row],[Costo]])*VENTAS[[#This Row],[Cantidad]]</f>
        <v>-24.36</v>
      </c>
    </row>
    <row r="773" spans="1:12" ht="42" x14ac:dyDescent="0.15">
      <c r="A773" s="124">
        <v>45346</v>
      </c>
      <c r="C773" t="s">
        <v>2695</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str">
        <f>IFERROR(VLOOKUP(VENTAS[[#This Row],[Código del producto Vendido]],INVENTARIO[],24,FALSE),"-")</f>
        <v>-</v>
      </c>
      <c r="L773" s="13">
        <v>-18</v>
      </c>
    </row>
    <row r="774" spans="1:12" ht="14" x14ac:dyDescent="0.15">
      <c r="A774" s="124">
        <v>45346</v>
      </c>
      <c r="C774" t="s">
        <v>2644</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Vendido]],INVENTARIO[],24,FALSE),"-")</f>
        <v>9.0555555555555554</v>
      </c>
      <c r="L774" s="13">
        <f>(VENTAS[[#This Row],[Precio Venta]]-VENTAS[[#This Row],[Costo]])*VENTAS[[#This Row],[Cantidad]]</f>
        <v>13.944444444444445</v>
      </c>
    </row>
    <row r="775" spans="1:12" ht="14" x14ac:dyDescent="0.15">
      <c r="A775" s="124">
        <v>45346</v>
      </c>
      <c r="C775" t="s">
        <v>2740</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Vendido]],INVENTARIO[],24,FALSE),"-")</f>
        <v>15.206666666666667</v>
      </c>
      <c r="L775" s="13">
        <f>(VENTAS[[#This Row],[Precio Venta]]-VENTAS[[#This Row],[Costo]])*VENTAS[[#This Row],[Cantidad]]</f>
        <v>14.793333333333333</v>
      </c>
    </row>
    <row r="776" spans="1:12" ht="14" x14ac:dyDescent="0.15">
      <c r="A776" s="124">
        <v>45346</v>
      </c>
      <c r="F776" s="4" t="str">
        <f>IFERROR(VLOOKUP(VENTAS[[#This Row],[Código del producto Vendido]],INVENTARIO[],5,FALSE),"-")</f>
        <v>-</v>
      </c>
      <c r="I776" s="13">
        <f>VENTAS[[#This Row],[Cantidad]]*VENTAS[[#This Row],[Precio Venta]]</f>
        <v>0</v>
      </c>
      <c r="J776" s="13">
        <f>IF(VENTAS[[#This Row],[Nombre del Gestor]]&gt;1,  VENTAS[[#This Row],[Total]]*10%, 0)</f>
        <v>0</v>
      </c>
      <c r="K776" s="13" t="str">
        <f>IFERROR(VLOOKUP(VENTAS[[#This Row],[Código del producto Vendido]],INVENTARIO[],24,FALSE),"-")</f>
        <v>-</v>
      </c>
      <c r="L776" s="13" t="e">
        <f>(VENTAS[[#This Row],[Precio Venta]]-VENTAS[[#This Row],[Costo]])*VENTAS[[#This Row],[Cantidad]]</f>
        <v>#VALUE!</v>
      </c>
    </row>
    <row r="777" spans="1:12" ht="14" x14ac:dyDescent="0.15">
      <c r="A777" s="124">
        <v>45346</v>
      </c>
      <c r="F777" s="4" t="str">
        <f>IFERROR(VLOOKUP(VENTAS[[#This Row],[Código del producto Vendido]],INVENTARIO[],5,FALSE),"-")</f>
        <v>-</v>
      </c>
      <c r="I777" s="13">
        <f>VENTAS[[#This Row],[Cantidad]]*VENTAS[[#This Row],[Precio Venta]]</f>
        <v>0</v>
      </c>
      <c r="J777" s="13">
        <f>IF(VENTAS[[#This Row],[Nombre del Gestor]]&gt;1,  VENTAS[[#This Row],[Total]]*10%, 0)</f>
        <v>0</v>
      </c>
      <c r="K777" s="13" t="str">
        <f>IFERROR(VLOOKUP(VENTAS[[#This Row],[Código del producto Vendido]],INVENTARIO[],24,FALSE),"-")</f>
        <v>-</v>
      </c>
      <c r="L777" s="13" t="e">
        <f>(VENTAS[[#This Row],[Precio Venta]]-VENTAS[[#This Row],[Costo]])*VENTAS[[#This Row],[Cantidad]]</f>
        <v>#VALUE!</v>
      </c>
    </row>
    <row r="778" spans="1:12" ht="14" x14ac:dyDescent="0.15">
      <c r="A778" s="124">
        <v>45346</v>
      </c>
      <c r="F778" s="4" t="str">
        <f>IFERROR(VLOOKUP(VENTAS[[#This Row],[Código del producto Vendido]],INVENTARIO[],5,FALSE),"-")</f>
        <v>-</v>
      </c>
      <c r="I778" s="13">
        <f>VENTAS[[#This Row],[Cantidad]]*VENTAS[[#This Row],[Precio Venta]]</f>
        <v>0</v>
      </c>
      <c r="J778" s="13">
        <f>IF(VENTAS[[#This Row],[Nombre del Gestor]]&gt;1,  VENTAS[[#This Row],[Total]]*10%, 0)</f>
        <v>0</v>
      </c>
      <c r="K778" s="13" t="str">
        <f>IFERROR(VLOOKUP(VENTAS[[#This Row],[Código del producto Vendido]],INVENTARIO[],24,FALSE),"-")</f>
        <v>-</v>
      </c>
      <c r="L778" s="13" t="e">
        <f>(VENTAS[[#This Row],[Precio Venta]]-VENTAS[[#This Row],[Costo]])*VENTAS[[#This Row],[Cantidad]]</f>
        <v>#VALUE!</v>
      </c>
    </row>
  </sheetData>
  <mergeCells count="2">
    <mergeCell ref="A1:E1"/>
    <mergeCell ref="G1:H1"/>
  </mergeCells>
  <phoneticPr fontId="8" type="noConversion"/>
  <conditionalFormatting sqref="E445">
    <cfRule type="duplicateValues" dxfId="55" priority="4"/>
  </conditionalFormatting>
  <conditionalFormatting sqref="E520:E531">
    <cfRule type="duplicateValues" dxfId="54" priority="2"/>
  </conditionalFormatting>
  <conditionalFormatting sqref="E359">
    <cfRule type="expression" dxfId="53" priority="2433">
      <formula>#REF!=0</formula>
    </cfRule>
    <cfRule type="duplicateValues" dxfId="52" priority="2434"/>
  </conditionalFormatting>
  <conditionalFormatting sqref="E368">
    <cfRule type="expression" dxfId="51" priority="2435">
      <formula>#REF!=0</formula>
    </cfRule>
    <cfRule type="duplicateValues" dxfId="50" priority="2436"/>
  </conditionalFormatting>
  <conditionalFormatting sqref="E445 E520:E531">
    <cfRule type="expression" dxfId="49"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STOCK!$A$2:$A$1000311</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39" priority="6"/>
  </conditionalFormatting>
  <conditionalFormatting sqref="C340">
    <cfRule type="expression" dxfId="38"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7" priority="1">
      <formula>$Q3=0</formula>
    </cfRule>
  </conditionalFormatting>
  <conditionalFormatting sqref="Q3:Q547">
    <cfRule type="cellIs" dxfId="36" priority="3" operator="lessThan">
      <formula>0</formula>
    </cfRule>
    <cfRule type="cellIs" dxfId="35" priority="4" operator="lessThan">
      <formula>0</formula>
    </cfRule>
  </conditionalFormatting>
  <conditionalFormatting sqref="R3:AA547">
    <cfRule type="containsBlanks" dxfId="34"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Talla 4_Años Talla 6_Años</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Prendas de arriba</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Prendas de arriba</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Prendas de arriba</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Prendas de arriba</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Prendas de arriba</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Prendas de arriba</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Prendas de arriba</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Prendas de arriba</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Prendas de arriba</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Prendas de arriba</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Prendas de arriba</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Prendas de arriba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Prendas de arriba</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Prendas de arriba</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Prendas de arriba</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Prendas de arriba</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Prendas de arriba</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Prendas de arriba</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Prendas de arriba</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Prendas de arriba</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Prendas de arriba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Prendas de arriba</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Prendas de arriba</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Prendas de arriba</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Prendas de arriba</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Prendas de arriba</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Prendas de arriba</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Prendas de arriba</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Prendas de arriba</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Prendas de arriba</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Prendas de arriba</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Prendas de arriba</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Prendas de arriba</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Prendas de arriba</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Prendas de arriba</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Prendas de arriba</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Prendas de arriba</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Prendas de arriba</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Prendas de arriba</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Prendas de arriba</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Prendas de arriba</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Prendas de arriba</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Prendas de arriba</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Prendas de arriba</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Prendas de arriba</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Prendas de arriba</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Prendas de arriba</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Prendas de arriba</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Prendas de arriba</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Prendas de arriba</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Prendas de arriba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Prendas de arriba</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Prendas de arriba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Prendas de arriba</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Prendas de arriba</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Prendas de arriba</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Prendas de arriba</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Prendas de arriba</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0</v>
      </c>
      <c r="X387" s="30">
        <v>0</v>
      </c>
      <c r="Y387" s="30">
        <f t="shared" si="6"/>
        <v>0</v>
      </c>
      <c r="AG387" s="30" t="str">
        <f>STOCK!A387</f>
        <v>UB0268</v>
      </c>
      <c r="AI387" s="30">
        <v>0</v>
      </c>
    </row>
    <row r="388" spans="1:35" x14ac:dyDescent="0.15">
      <c r="A388" s="30" t="str">
        <f>STOCK!C388</f>
        <v>PRODUCT</v>
      </c>
      <c r="B388" s="30" t="str">
        <f>STOCK!D388</f>
        <v>Blusas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0</v>
      </c>
      <c r="X389" s="30">
        <v>0</v>
      </c>
      <c r="Y389" s="30">
        <f t="shared" si="6"/>
        <v>0</v>
      </c>
      <c r="AG389" s="30" t="str">
        <f>STOCK!A389</f>
        <v>BU0270</v>
      </c>
      <c r="AI389" s="30">
        <v>0</v>
      </c>
    </row>
    <row r="390" spans="1:35" x14ac:dyDescent="0.15">
      <c r="A390" s="30" t="str">
        <f>STOCK!C390</f>
        <v>PRODUCT</v>
      </c>
      <c r="B390" s="30" t="str">
        <f>STOCK!D390</f>
        <v>Blusas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 xml:space="preserve">Accesorios </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 /Curvy</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STOCK!C928</f>
        <v>0</v>
      </c>
      <c r="B507" s="30">
        <f>STOCK!D928</f>
        <v>0</v>
      </c>
      <c r="C507" s="30">
        <f>STOCK!E928</f>
        <v>0</v>
      </c>
      <c r="D507" s="30">
        <f>STOCK!F928</f>
        <v>0</v>
      </c>
      <c r="E507" s="30">
        <f>STOCK!G928</f>
        <v>0</v>
      </c>
      <c r="F507" s="30" t="e">
        <f>STOCK!#REF!</f>
        <v>#REF!</v>
      </c>
      <c r="G507" s="30">
        <f>STOCK!H928</f>
        <v>0</v>
      </c>
      <c r="H507" s="30" t="e">
        <f>STOCK!#REF!</f>
        <v>#REF!</v>
      </c>
      <c r="I507" s="30">
        <f>STOCK!I928</f>
        <v>0</v>
      </c>
      <c r="J507" s="30">
        <f>STOCK!J928</f>
        <v>0</v>
      </c>
      <c r="K507" s="30" t="e">
        <f>STOCK!#REF!</f>
        <v>#REF!</v>
      </c>
      <c r="L507" s="30">
        <f>STOCK!K928</f>
        <v>0</v>
      </c>
      <c r="U507" s="30">
        <v>1</v>
      </c>
      <c r="V507" s="30">
        <f>STOCK!O928</f>
        <v>0</v>
      </c>
      <c r="X507" s="30">
        <v>0</v>
      </c>
      <c r="Y507" s="30">
        <f t="shared" si="8"/>
        <v>0</v>
      </c>
      <c r="AG507" s="30">
        <f>STOCK!A928</f>
        <v>0</v>
      </c>
      <c r="AI507" s="30">
        <v>0</v>
      </c>
    </row>
    <row r="508" spans="1:35" x14ac:dyDescent="0.15">
      <c r="A508" s="30">
        <f>STOCK!C929</f>
        <v>0</v>
      </c>
      <c r="B508" s="30">
        <f>STOCK!D929</f>
        <v>0</v>
      </c>
      <c r="C508" s="30">
        <f>STOCK!E929</f>
        <v>0</v>
      </c>
      <c r="D508" s="30">
        <f>STOCK!F929</f>
        <v>0</v>
      </c>
      <c r="E508" s="30">
        <f>STOCK!G929</f>
        <v>0</v>
      </c>
      <c r="F508" s="30" t="e">
        <f>STOCK!#REF!</f>
        <v>#REF!</v>
      </c>
      <c r="G508" s="30">
        <f>STOCK!H929</f>
        <v>0</v>
      </c>
      <c r="H508" s="30" t="e">
        <f>STOCK!#REF!</f>
        <v>#REF!</v>
      </c>
      <c r="I508" s="30">
        <f>STOCK!I929</f>
        <v>0</v>
      </c>
      <c r="J508" s="30">
        <f>STOCK!J929</f>
        <v>0</v>
      </c>
      <c r="K508" s="30" t="e">
        <f>STOCK!#REF!</f>
        <v>#REF!</v>
      </c>
      <c r="L508" s="30">
        <f>STOCK!K929</f>
        <v>0</v>
      </c>
      <c r="U508" s="30">
        <v>1</v>
      </c>
      <c r="V508" s="30">
        <f>STOCK!O929</f>
        <v>0</v>
      </c>
      <c r="X508" s="30">
        <v>0</v>
      </c>
      <c r="Y508" s="30">
        <f t="shared" si="8"/>
        <v>0</v>
      </c>
      <c r="AG508" s="30">
        <f>STOCK!A929</f>
        <v>0</v>
      </c>
      <c r="AI508" s="30">
        <v>0</v>
      </c>
    </row>
    <row r="509" spans="1:35" x14ac:dyDescent="0.15">
      <c r="A509" s="30">
        <f>STOCK!C930</f>
        <v>0</v>
      </c>
      <c r="B509" s="30">
        <f>STOCK!D930</f>
        <v>0</v>
      </c>
      <c r="C509" s="30">
        <f>STOCK!E930</f>
        <v>0</v>
      </c>
      <c r="D509" s="30">
        <f>STOCK!F930</f>
        <v>0</v>
      </c>
      <c r="E509" s="30">
        <f>STOCK!G930</f>
        <v>0</v>
      </c>
      <c r="F509" s="30" t="e">
        <f>STOCK!#REF!</f>
        <v>#REF!</v>
      </c>
      <c r="G509" s="30">
        <f>STOCK!H930</f>
        <v>0</v>
      </c>
      <c r="H509" s="30" t="e">
        <f>STOCK!#REF!</f>
        <v>#REF!</v>
      </c>
      <c r="I509" s="30">
        <f>STOCK!I930</f>
        <v>0</v>
      </c>
      <c r="J509" s="30">
        <f>STOCK!J930</f>
        <v>0</v>
      </c>
      <c r="K509" s="30" t="e">
        <f>STOCK!#REF!</f>
        <v>#REF!</v>
      </c>
      <c r="L509" s="30">
        <f>STOCK!K930</f>
        <v>0</v>
      </c>
      <c r="U509" s="30">
        <v>1</v>
      </c>
      <c r="V509" s="30">
        <f>STOCK!O930</f>
        <v>0</v>
      </c>
      <c r="X509" s="30">
        <v>0</v>
      </c>
      <c r="Y509" s="30">
        <f t="shared" si="8"/>
        <v>0</v>
      </c>
      <c r="AG509" s="30">
        <f>STOCK!A930</f>
        <v>0</v>
      </c>
      <c r="AI509" s="30">
        <v>0</v>
      </c>
    </row>
    <row r="510" spans="1:35" x14ac:dyDescent="0.15">
      <c r="A510" s="30">
        <f>STOCK!C931</f>
        <v>0</v>
      </c>
      <c r="B510" s="30">
        <f>STOCK!D931</f>
        <v>0</v>
      </c>
      <c r="C510" s="30">
        <f>STOCK!E931</f>
        <v>0</v>
      </c>
      <c r="D510" s="30">
        <f>STOCK!F931</f>
        <v>0</v>
      </c>
      <c r="E510" s="30">
        <f>STOCK!G931</f>
        <v>0</v>
      </c>
      <c r="F510" s="30" t="e">
        <f>STOCK!#REF!</f>
        <v>#REF!</v>
      </c>
      <c r="G510" s="30">
        <f>STOCK!H931</f>
        <v>0</v>
      </c>
      <c r="H510" s="30" t="e">
        <f>STOCK!#REF!</f>
        <v>#REF!</v>
      </c>
      <c r="I510" s="30">
        <f>STOCK!I931</f>
        <v>0</v>
      </c>
      <c r="J510" s="30">
        <f>STOCK!J931</f>
        <v>0</v>
      </c>
      <c r="K510" s="30" t="e">
        <f>STOCK!#REF!</f>
        <v>#REF!</v>
      </c>
      <c r="L510" s="30">
        <f>STOCK!K931</f>
        <v>0</v>
      </c>
      <c r="U510" s="30">
        <v>1</v>
      </c>
      <c r="V510" s="30">
        <f>STOCK!O931</f>
        <v>0</v>
      </c>
      <c r="X510" s="30">
        <v>0</v>
      </c>
      <c r="Y510" s="30">
        <f t="shared" si="8"/>
        <v>0</v>
      </c>
      <c r="AG510" s="30">
        <f>STOCK!A931</f>
        <v>0</v>
      </c>
      <c r="AI510" s="30">
        <v>0</v>
      </c>
    </row>
    <row r="511" spans="1:35" x14ac:dyDescent="0.15">
      <c r="A511" s="30">
        <f>STOCK!C932</f>
        <v>0</v>
      </c>
      <c r="B511" s="30">
        <f>STOCK!D932</f>
        <v>0</v>
      </c>
      <c r="C511" s="30">
        <f>STOCK!E932</f>
        <v>0</v>
      </c>
      <c r="D511" s="30">
        <f>STOCK!F932</f>
        <v>0</v>
      </c>
      <c r="E511" s="30">
        <f>STOCK!G932</f>
        <v>0</v>
      </c>
      <c r="F511" s="30" t="e">
        <f>STOCK!#REF!</f>
        <v>#REF!</v>
      </c>
      <c r="G511" s="30">
        <f>STOCK!H932</f>
        <v>0</v>
      </c>
      <c r="H511" s="30" t="e">
        <f>STOCK!#REF!</f>
        <v>#REF!</v>
      </c>
      <c r="I511" s="30">
        <f>STOCK!I932</f>
        <v>0</v>
      </c>
      <c r="J511" s="30">
        <f>STOCK!J932</f>
        <v>0</v>
      </c>
      <c r="K511" s="30" t="e">
        <f>STOCK!#REF!</f>
        <v>#REF!</v>
      </c>
      <c r="L511" s="30">
        <f>STOCK!K932</f>
        <v>0</v>
      </c>
      <c r="U511" s="30">
        <v>1</v>
      </c>
      <c r="V511" s="30">
        <f>STOCK!O932</f>
        <v>0</v>
      </c>
      <c r="X511" s="30">
        <v>0</v>
      </c>
      <c r="Y511" s="30">
        <f t="shared" si="8"/>
        <v>0</v>
      </c>
      <c r="AG511" s="30">
        <f>STOCK!A932</f>
        <v>0</v>
      </c>
      <c r="AI511" s="30">
        <v>0</v>
      </c>
    </row>
    <row r="512" spans="1:35" x14ac:dyDescent="0.15">
      <c r="A512" s="30">
        <f>STOCK!C933</f>
        <v>0</v>
      </c>
      <c r="B512" s="30">
        <f>STOCK!D933</f>
        <v>0</v>
      </c>
      <c r="C512" s="30">
        <f>STOCK!E933</f>
        <v>0</v>
      </c>
      <c r="D512" s="30">
        <f>STOCK!F933</f>
        <v>0</v>
      </c>
      <c r="E512" s="30">
        <f>STOCK!G933</f>
        <v>0</v>
      </c>
      <c r="F512" s="30" t="e">
        <f>STOCK!#REF!</f>
        <v>#REF!</v>
      </c>
      <c r="G512" s="30">
        <f>STOCK!H933</f>
        <v>0</v>
      </c>
      <c r="H512" s="30" t="e">
        <f>STOCK!#REF!</f>
        <v>#REF!</v>
      </c>
      <c r="I512" s="30">
        <f>STOCK!I933</f>
        <v>0</v>
      </c>
      <c r="J512" s="30">
        <f>STOCK!J933</f>
        <v>0</v>
      </c>
      <c r="K512" s="30" t="e">
        <f>STOCK!#REF!</f>
        <v>#REF!</v>
      </c>
      <c r="L512" s="30">
        <f>STOCK!K933</f>
        <v>0</v>
      </c>
      <c r="U512" s="30">
        <v>1</v>
      </c>
      <c r="V512" s="30">
        <f>STOCK!O933</f>
        <v>0</v>
      </c>
      <c r="X512" s="30">
        <v>0</v>
      </c>
      <c r="Y512" s="30">
        <f t="shared" si="8"/>
        <v>0</v>
      </c>
      <c r="AG512" s="30">
        <f>STOCK!A933</f>
        <v>0</v>
      </c>
      <c r="AI512" s="30">
        <v>0</v>
      </c>
    </row>
    <row r="513" spans="1:35" x14ac:dyDescent="0.15">
      <c r="A513" s="30">
        <f>STOCK!C934</f>
        <v>0</v>
      </c>
      <c r="B513" s="30">
        <f>STOCK!D934</f>
        <v>0</v>
      </c>
      <c r="C513" s="30">
        <f>STOCK!E934</f>
        <v>0</v>
      </c>
      <c r="D513" s="30">
        <f>STOCK!F934</f>
        <v>0</v>
      </c>
      <c r="E513" s="30">
        <f>STOCK!G934</f>
        <v>0</v>
      </c>
      <c r="F513" s="30" t="e">
        <f>STOCK!#REF!</f>
        <v>#REF!</v>
      </c>
      <c r="G513" s="30">
        <f>STOCK!H934</f>
        <v>0</v>
      </c>
      <c r="H513" s="30" t="e">
        <f>STOCK!#REF!</f>
        <v>#REF!</v>
      </c>
      <c r="I513" s="30">
        <f>STOCK!I934</f>
        <v>0</v>
      </c>
      <c r="J513" s="30">
        <f>STOCK!J934</f>
        <v>0</v>
      </c>
      <c r="K513" s="30" t="e">
        <f>STOCK!#REF!</f>
        <v>#REF!</v>
      </c>
      <c r="L513" s="30">
        <f>STOCK!K934</f>
        <v>0</v>
      </c>
      <c r="U513" s="30">
        <v>1</v>
      </c>
      <c r="V513" s="30">
        <f>STOCK!O934</f>
        <v>0</v>
      </c>
      <c r="X513" s="30">
        <v>0</v>
      </c>
      <c r="Y513" s="30">
        <f t="shared" si="8"/>
        <v>0</v>
      </c>
      <c r="AG513" s="30">
        <f>STOCK!A934</f>
        <v>0</v>
      </c>
      <c r="AI513" s="30">
        <v>0</v>
      </c>
    </row>
    <row r="514" spans="1:35" x14ac:dyDescent="0.15">
      <c r="A514" s="30">
        <f>STOCK!C935</f>
        <v>0</v>
      </c>
      <c r="B514" s="30">
        <f>STOCK!D935</f>
        <v>0</v>
      </c>
      <c r="C514" s="30">
        <f>STOCK!E935</f>
        <v>0</v>
      </c>
      <c r="D514" s="30">
        <f>STOCK!F935</f>
        <v>0</v>
      </c>
      <c r="E514" s="30">
        <f>STOCK!G935</f>
        <v>0</v>
      </c>
      <c r="F514" s="30" t="e">
        <f>STOCK!#REF!</f>
        <v>#REF!</v>
      </c>
      <c r="G514" s="30">
        <f>STOCK!H935</f>
        <v>0</v>
      </c>
      <c r="H514" s="30" t="e">
        <f>STOCK!#REF!</f>
        <v>#REF!</v>
      </c>
      <c r="I514" s="30">
        <f>STOCK!I935</f>
        <v>0</v>
      </c>
      <c r="J514" s="30">
        <f>STOCK!J935</f>
        <v>0</v>
      </c>
      <c r="K514" s="30" t="e">
        <f>STOCK!#REF!</f>
        <v>#REF!</v>
      </c>
      <c r="L514" s="30">
        <f>STOCK!K935</f>
        <v>0</v>
      </c>
      <c r="U514" s="30">
        <v>1</v>
      </c>
      <c r="V514" s="30">
        <f>STOCK!O935</f>
        <v>0</v>
      </c>
      <c r="X514" s="30">
        <v>0</v>
      </c>
      <c r="Y514" s="30">
        <f t="shared" si="8"/>
        <v>0</v>
      </c>
      <c r="AG514" s="30">
        <f>STOCK!A935</f>
        <v>0</v>
      </c>
      <c r="AI514" s="30">
        <v>0</v>
      </c>
    </row>
    <row r="515" spans="1:35" x14ac:dyDescent="0.15">
      <c r="A515" s="30">
        <f>STOCK!C936</f>
        <v>0</v>
      </c>
      <c r="B515" s="30">
        <f>STOCK!D936</f>
        <v>0</v>
      </c>
      <c r="C515" s="30">
        <f>STOCK!E936</f>
        <v>0</v>
      </c>
      <c r="D515" s="30">
        <f>STOCK!F936</f>
        <v>0</v>
      </c>
      <c r="E515" s="30">
        <f>STOCK!G936</f>
        <v>0</v>
      </c>
      <c r="F515" s="30" t="e">
        <f>STOCK!#REF!</f>
        <v>#REF!</v>
      </c>
      <c r="G515" s="30">
        <f>STOCK!H936</f>
        <v>0</v>
      </c>
      <c r="H515" s="30" t="e">
        <f>STOCK!#REF!</f>
        <v>#REF!</v>
      </c>
      <c r="I515" s="30">
        <f>STOCK!I936</f>
        <v>0</v>
      </c>
      <c r="J515" s="30">
        <f>STOCK!J936</f>
        <v>0</v>
      </c>
      <c r="K515" s="30" t="e">
        <f>STOCK!#REF!</f>
        <v>#REF!</v>
      </c>
      <c r="L515" s="30">
        <f>STOCK!K936</f>
        <v>0</v>
      </c>
      <c r="U515" s="30">
        <v>1</v>
      </c>
      <c r="V515" s="30">
        <f>STOCK!O936</f>
        <v>0</v>
      </c>
      <c r="X515" s="30">
        <v>0</v>
      </c>
      <c r="Y515" s="30">
        <f t="shared" si="8"/>
        <v>0</v>
      </c>
      <c r="AG515" s="30">
        <f>STOCK!A936</f>
        <v>0</v>
      </c>
      <c r="AI515" s="30">
        <v>0</v>
      </c>
    </row>
    <row r="516" spans="1:35" x14ac:dyDescent="0.15">
      <c r="A516" s="30">
        <f>STOCK!C937</f>
        <v>0</v>
      </c>
      <c r="B516" s="30">
        <f>STOCK!D937</f>
        <v>0</v>
      </c>
      <c r="C516" s="30">
        <f>STOCK!E937</f>
        <v>0</v>
      </c>
      <c r="D516" s="30">
        <f>STOCK!F937</f>
        <v>0</v>
      </c>
      <c r="E516" s="30">
        <f>STOCK!G937</f>
        <v>0</v>
      </c>
      <c r="F516" s="30" t="e">
        <f>STOCK!#REF!</f>
        <v>#REF!</v>
      </c>
      <c r="G516" s="30">
        <f>STOCK!H937</f>
        <v>0</v>
      </c>
      <c r="H516" s="30" t="e">
        <f>STOCK!#REF!</f>
        <v>#REF!</v>
      </c>
      <c r="I516" s="30">
        <f>STOCK!I937</f>
        <v>0</v>
      </c>
      <c r="J516" s="30">
        <f>STOCK!J937</f>
        <v>0</v>
      </c>
      <c r="K516" s="30" t="e">
        <f>STOCK!#REF!</f>
        <v>#REF!</v>
      </c>
      <c r="L516" s="30">
        <f>STOCK!K937</f>
        <v>0</v>
      </c>
      <c r="U516" s="30">
        <v>1</v>
      </c>
      <c r="V516" s="30">
        <f>STOCK!O937</f>
        <v>0</v>
      </c>
      <c r="X516" s="30">
        <v>0</v>
      </c>
      <c r="Y516" s="30">
        <f t="shared" si="8"/>
        <v>0</v>
      </c>
      <c r="AG516" s="30">
        <f>STOCK!A937</f>
        <v>0</v>
      </c>
      <c r="AI516" s="30">
        <v>0</v>
      </c>
    </row>
    <row r="517" spans="1:35" x14ac:dyDescent="0.15">
      <c r="A517" s="30">
        <f>STOCK!C938</f>
        <v>0</v>
      </c>
      <c r="B517" s="30">
        <f>STOCK!D938</f>
        <v>0</v>
      </c>
      <c r="C517" s="30">
        <f>STOCK!E938</f>
        <v>0</v>
      </c>
      <c r="D517" s="30">
        <f>STOCK!F938</f>
        <v>0</v>
      </c>
      <c r="E517" s="30">
        <f>STOCK!G938</f>
        <v>0</v>
      </c>
      <c r="F517" s="30" t="e">
        <f>STOCK!#REF!</f>
        <v>#REF!</v>
      </c>
      <c r="G517" s="30">
        <f>STOCK!H938</f>
        <v>0</v>
      </c>
      <c r="H517" s="30" t="e">
        <f>STOCK!#REF!</f>
        <v>#REF!</v>
      </c>
      <c r="I517" s="30">
        <f>STOCK!I938</f>
        <v>0</v>
      </c>
      <c r="J517" s="30">
        <f>STOCK!J938</f>
        <v>0</v>
      </c>
      <c r="K517" s="30" t="e">
        <f>STOCK!#REF!</f>
        <v>#REF!</v>
      </c>
      <c r="L517" s="30">
        <f>STOCK!K938</f>
        <v>0</v>
      </c>
      <c r="U517" s="30">
        <v>1</v>
      </c>
      <c r="V517" s="30">
        <f>STOCK!O938</f>
        <v>0</v>
      </c>
      <c r="X517" s="30">
        <v>0</v>
      </c>
      <c r="Y517" s="30">
        <f t="shared" si="8"/>
        <v>0</v>
      </c>
      <c r="AG517" s="30">
        <f>STOCK!A938</f>
        <v>0</v>
      </c>
      <c r="AI517" s="30">
        <v>0</v>
      </c>
    </row>
    <row r="518" spans="1:35" x14ac:dyDescent="0.15">
      <c r="A518" s="30">
        <f>STOCK!C939</f>
        <v>0</v>
      </c>
      <c r="B518" s="30">
        <f>STOCK!D939</f>
        <v>0</v>
      </c>
      <c r="C518" s="30">
        <f>STOCK!E939</f>
        <v>0</v>
      </c>
      <c r="D518" s="30">
        <f>STOCK!F939</f>
        <v>0</v>
      </c>
      <c r="E518" s="30">
        <f>STOCK!G939</f>
        <v>0</v>
      </c>
      <c r="F518" s="30" t="e">
        <f>STOCK!#REF!</f>
        <v>#REF!</v>
      </c>
      <c r="G518" s="30">
        <f>STOCK!H939</f>
        <v>0</v>
      </c>
      <c r="H518" s="30" t="e">
        <f>STOCK!#REF!</f>
        <v>#REF!</v>
      </c>
      <c r="I518" s="30">
        <f>STOCK!I939</f>
        <v>0</v>
      </c>
      <c r="J518" s="30">
        <f>STOCK!J939</f>
        <v>0</v>
      </c>
      <c r="K518" s="30" t="e">
        <f>STOCK!#REF!</f>
        <v>#REF!</v>
      </c>
      <c r="L518" s="30">
        <f>STOCK!K939</f>
        <v>0</v>
      </c>
      <c r="U518" s="30">
        <v>1</v>
      </c>
      <c r="V518" s="30">
        <f>STOCK!O939</f>
        <v>0</v>
      </c>
      <c r="X518" s="30">
        <v>0</v>
      </c>
      <c r="Y518" s="30">
        <f t="shared" ref="Y518:Y581" si="9">IF(V518&gt;0,1,0)</f>
        <v>0</v>
      </c>
      <c r="AG518" s="30">
        <f>STOCK!A939</f>
        <v>0</v>
      </c>
      <c r="AI518" s="30">
        <v>0</v>
      </c>
    </row>
    <row r="519" spans="1:35" x14ac:dyDescent="0.15">
      <c r="A519" s="30">
        <f>STOCK!C940</f>
        <v>0</v>
      </c>
      <c r="B519" s="30">
        <f>STOCK!D940</f>
        <v>0</v>
      </c>
      <c r="C519" s="30">
        <f>STOCK!E940</f>
        <v>0</v>
      </c>
      <c r="D519" s="30">
        <f>STOCK!F940</f>
        <v>0</v>
      </c>
      <c r="E519" s="30">
        <f>STOCK!G940</f>
        <v>0</v>
      </c>
      <c r="F519" s="30" t="e">
        <f>STOCK!#REF!</f>
        <v>#REF!</v>
      </c>
      <c r="G519" s="30">
        <f>STOCK!H940</f>
        <v>0</v>
      </c>
      <c r="H519" s="30" t="e">
        <f>STOCK!#REF!</f>
        <v>#REF!</v>
      </c>
      <c r="I519" s="30">
        <f>STOCK!I940</f>
        <v>0</v>
      </c>
      <c r="J519" s="30">
        <f>STOCK!J940</f>
        <v>0</v>
      </c>
      <c r="K519" s="30" t="e">
        <f>STOCK!#REF!</f>
        <v>#REF!</v>
      </c>
      <c r="L519" s="30">
        <f>STOCK!K940</f>
        <v>0</v>
      </c>
      <c r="U519" s="30">
        <v>1</v>
      </c>
      <c r="V519" s="30">
        <f>STOCK!O940</f>
        <v>0</v>
      </c>
      <c r="X519" s="30">
        <v>0</v>
      </c>
      <c r="Y519" s="30">
        <f t="shared" si="9"/>
        <v>0</v>
      </c>
      <c r="AG519" s="30">
        <f>STOCK!A940</f>
        <v>0</v>
      </c>
      <c r="AI519" s="30">
        <v>0</v>
      </c>
    </row>
    <row r="520" spans="1:35" x14ac:dyDescent="0.15">
      <c r="A520" s="30">
        <f>STOCK!C941</f>
        <v>0</v>
      </c>
      <c r="B520" s="30">
        <f>STOCK!D941</f>
        <v>0</v>
      </c>
      <c r="C520" s="30">
        <f>STOCK!E941</f>
        <v>0</v>
      </c>
      <c r="D520" s="30">
        <f>STOCK!F941</f>
        <v>0</v>
      </c>
      <c r="E520" s="30">
        <f>STOCK!G941</f>
        <v>0</v>
      </c>
      <c r="F520" s="30" t="e">
        <f>STOCK!#REF!</f>
        <v>#REF!</v>
      </c>
      <c r="G520" s="30">
        <f>STOCK!H941</f>
        <v>0</v>
      </c>
      <c r="H520" s="30" t="e">
        <f>STOCK!#REF!</f>
        <v>#REF!</v>
      </c>
      <c r="I520" s="30">
        <f>STOCK!I941</f>
        <v>0</v>
      </c>
      <c r="J520" s="30">
        <f>STOCK!J941</f>
        <v>0</v>
      </c>
      <c r="K520" s="30" t="e">
        <f>STOCK!#REF!</f>
        <v>#REF!</v>
      </c>
      <c r="L520" s="30">
        <f>STOCK!K941</f>
        <v>0</v>
      </c>
      <c r="U520" s="30">
        <v>1</v>
      </c>
      <c r="V520" s="30">
        <f>STOCK!O941</f>
        <v>0</v>
      </c>
      <c r="X520" s="30">
        <v>0</v>
      </c>
      <c r="Y520" s="30">
        <f t="shared" si="9"/>
        <v>0</v>
      </c>
      <c r="AG520" s="30">
        <f>STOCK!A941</f>
        <v>0</v>
      </c>
      <c r="AI520" s="30">
        <v>0</v>
      </c>
    </row>
    <row r="521" spans="1:35" x14ac:dyDescent="0.15">
      <c r="A521" s="30">
        <f>STOCK!C942</f>
        <v>0</v>
      </c>
      <c r="B521" s="30">
        <f>STOCK!D942</f>
        <v>0</v>
      </c>
      <c r="C521" s="30">
        <f>STOCK!E942</f>
        <v>0</v>
      </c>
      <c r="D521" s="30">
        <f>STOCK!F942</f>
        <v>0</v>
      </c>
      <c r="E521" s="30">
        <f>STOCK!G942</f>
        <v>0</v>
      </c>
      <c r="F521" s="30" t="e">
        <f>STOCK!#REF!</f>
        <v>#REF!</v>
      </c>
      <c r="G521" s="30">
        <f>STOCK!H942</f>
        <v>0</v>
      </c>
      <c r="H521" s="30" t="e">
        <f>STOCK!#REF!</f>
        <v>#REF!</v>
      </c>
      <c r="I521" s="30">
        <f>STOCK!I942</f>
        <v>0</v>
      </c>
      <c r="J521" s="30">
        <f>STOCK!J942</f>
        <v>0</v>
      </c>
      <c r="K521" s="30" t="e">
        <f>STOCK!#REF!</f>
        <v>#REF!</v>
      </c>
      <c r="L521" s="30">
        <f>STOCK!K942</f>
        <v>0</v>
      </c>
      <c r="U521" s="30">
        <v>1</v>
      </c>
      <c r="V521" s="30">
        <f>STOCK!O942</f>
        <v>0</v>
      </c>
      <c r="X521" s="30">
        <v>0</v>
      </c>
      <c r="Y521" s="30">
        <f t="shared" si="9"/>
        <v>0</v>
      </c>
      <c r="AG521" s="30">
        <f>STOCK!A942</f>
        <v>0</v>
      </c>
      <c r="AI521" s="30">
        <v>0</v>
      </c>
    </row>
    <row r="522" spans="1:35" x14ac:dyDescent="0.15">
      <c r="A522" s="30">
        <f>STOCK!C943</f>
        <v>0</v>
      </c>
      <c r="B522" s="30">
        <f>STOCK!D943</f>
        <v>0</v>
      </c>
      <c r="C522" s="30">
        <f>STOCK!E943</f>
        <v>0</v>
      </c>
      <c r="D522" s="30">
        <f>STOCK!F943</f>
        <v>0</v>
      </c>
      <c r="E522" s="30">
        <f>STOCK!G943</f>
        <v>0</v>
      </c>
      <c r="F522" s="30" t="e">
        <f>STOCK!#REF!</f>
        <v>#REF!</v>
      </c>
      <c r="G522" s="30">
        <f>STOCK!H943</f>
        <v>0</v>
      </c>
      <c r="H522" s="30" t="e">
        <f>STOCK!#REF!</f>
        <v>#REF!</v>
      </c>
      <c r="I522" s="30">
        <f>STOCK!I943</f>
        <v>0</v>
      </c>
      <c r="J522" s="30">
        <f>STOCK!J943</f>
        <v>0</v>
      </c>
      <c r="K522" s="30" t="e">
        <f>STOCK!#REF!</f>
        <v>#REF!</v>
      </c>
      <c r="L522" s="30">
        <f>STOCK!K943</f>
        <v>0</v>
      </c>
      <c r="U522" s="30">
        <v>1</v>
      </c>
      <c r="V522" s="30">
        <f>STOCK!O943</f>
        <v>0</v>
      </c>
      <c r="X522" s="30">
        <v>0</v>
      </c>
      <c r="Y522" s="30">
        <f t="shared" si="9"/>
        <v>0</v>
      </c>
      <c r="AG522" s="30">
        <f>STOCK!A943</f>
        <v>0</v>
      </c>
      <c r="AI522" s="30">
        <v>0</v>
      </c>
    </row>
    <row r="523" spans="1:35" x14ac:dyDescent="0.15">
      <c r="A523" s="30">
        <f>STOCK!C944</f>
        <v>0</v>
      </c>
      <c r="B523" s="30">
        <f>STOCK!D944</f>
        <v>0</v>
      </c>
      <c r="C523" s="30">
        <f>STOCK!E944</f>
        <v>0</v>
      </c>
      <c r="D523" s="30">
        <f>STOCK!F944</f>
        <v>0</v>
      </c>
      <c r="E523" s="30">
        <f>STOCK!G944</f>
        <v>0</v>
      </c>
      <c r="F523" s="30" t="e">
        <f>STOCK!#REF!</f>
        <v>#REF!</v>
      </c>
      <c r="G523" s="30">
        <f>STOCK!H944</f>
        <v>0</v>
      </c>
      <c r="H523" s="30" t="e">
        <f>STOCK!#REF!</f>
        <v>#REF!</v>
      </c>
      <c r="I523" s="30">
        <f>STOCK!I944</f>
        <v>0</v>
      </c>
      <c r="J523" s="30">
        <f>STOCK!J944</f>
        <v>0</v>
      </c>
      <c r="K523" s="30" t="e">
        <f>STOCK!#REF!</f>
        <v>#REF!</v>
      </c>
      <c r="L523" s="30">
        <f>STOCK!K944</f>
        <v>0</v>
      </c>
      <c r="U523" s="30">
        <v>1</v>
      </c>
      <c r="V523" s="30">
        <f>STOCK!O944</f>
        <v>0</v>
      </c>
      <c r="X523" s="30">
        <v>0</v>
      </c>
      <c r="Y523" s="30">
        <f t="shared" si="9"/>
        <v>0</v>
      </c>
      <c r="AG523" s="30">
        <f>STOCK!A944</f>
        <v>0</v>
      </c>
      <c r="AI523" s="30">
        <v>0</v>
      </c>
    </row>
    <row r="524" spans="1:35" x14ac:dyDescent="0.15">
      <c r="A524" s="30">
        <f>STOCK!C945</f>
        <v>0</v>
      </c>
      <c r="B524" s="30">
        <f>STOCK!D945</f>
        <v>0</v>
      </c>
      <c r="C524" s="30">
        <f>STOCK!E945</f>
        <v>0</v>
      </c>
      <c r="D524" s="30">
        <f>STOCK!F945</f>
        <v>0</v>
      </c>
      <c r="E524" s="30">
        <f>STOCK!G945</f>
        <v>0</v>
      </c>
      <c r="F524" s="30" t="e">
        <f>STOCK!#REF!</f>
        <v>#REF!</v>
      </c>
      <c r="G524" s="30">
        <f>STOCK!H945</f>
        <v>0</v>
      </c>
      <c r="H524" s="30" t="e">
        <f>STOCK!#REF!</f>
        <v>#REF!</v>
      </c>
      <c r="I524" s="30">
        <f>STOCK!I945</f>
        <v>0</v>
      </c>
      <c r="J524" s="30">
        <f>STOCK!J945</f>
        <v>0</v>
      </c>
      <c r="K524" s="30" t="e">
        <f>STOCK!#REF!</f>
        <v>#REF!</v>
      </c>
      <c r="L524" s="30">
        <f>STOCK!K945</f>
        <v>0</v>
      </c>
      <c r="U524" s="30">
        <v>1</v>
      </c>
      <c r="V524" s="30">
        <f>STOCK!O945</f>
        <v>0</v>
      </c>
      <c r="X524" s="30">
        <v>0</v>
      </c>
      <c r="Y524" s="30">
        <f t="shared" si="9"/>
        <v>0</v>
      </c>
      <c r="AG524" s="30">
        <f>STOCK!A945</f>
        <v>0</v>
      </c>
      <c r="AI524" s="30">
        <v>0</v>
      </c>
    </row>
    <row r="525" spans="1:35" x14ac:dyDescent="0.15">
      <c r="A525" s="30">
        <f>STOCK!C946</f>
        <v>0</v>
      </c>
      <c r="B525" s="30">
        <f>STOCK!D946</f>
        <v>0</v>
      </c>
      <c r="C525" s="30">
        <f>STOCK!E946</f>
        <v>0</v>
      </c>
      <c r="D525" s="30">
        <f>STOCK!F946</f>
        <v>0</v>
      </c>
      <c r="E525" s="30">
        <f>STOCK!G946</f>
        <v>0</v>
      </c>
      <c r="F525" s="30" t="e">
        <f>STOCK!#REF!</f>
        <v>#REF!</v>
      </c>
      <c r="G525" s="30">
        <f>STOCK!H946</f>
        <v>0</v>
      </c>
      <c r="H525" s="30" t="e">
        <f>STOCK!#REF!</f>
        <v>#REF!</v>
      </c>
      <c r="I525" s="30">
        <f>STOCK!I946</f>
        <v>0</v>
      </c>
      <c r="J525" s="30">
        <f>STOCK!J946</f>
        <v>0</v>
      </c>
      <c r="K525" s="30" t="e">
        <f>STOCK!#REF!</f>
        <v>#REF!</v>
      </c>
      <c r="L525" s="30">
        <f>STOCK!K946</f>
        <v>0</v>
      </c>
      <c r="U525" s="30">
        <v>1</v>
      </c>
      <c r="V525" s="30">
        <f>STOCK!O946</f>
        <v>0</v>
      </c>
      <c r="X525" s="30">
        <v>0</v>
      </c>
      <c r="Y525" s="30">
        <f t="shared" si="9"/>
        <v>0</v>
      </c>
      <c r="AG525" s="30">
        <f>STOCK!A946</f>
        <v>0</v>
      </c>
      <c r="AI525" s="30">
        <v>0</v>
      </c>
    </row>
    <row r="526" spans="1:35" x14ac:dyDescent="0.15">
      <c r="A526" s="30">
        <f>STOCK!C947</f>
        <v>0</v>
      </c>
      <c r="B526" s="30">
        <f>STOCK!D947</f>
        <v>0</v>
      </c>
      <c r="C526" s="30">
        <f>STOCK!E947</f>
        <v>0</v>
      </c>
      <c r="D526" s="30">
        <f>STOCK!F947</f>
        <v>0</v>
      </c>
      <c r="E526" s="30">
        <f>STOCK!G947</f>
        <v>0</v>
      </c>
      <c r="F526" s="30" t="e">
        <f>STOCK!#REF!</f>
        <v>#REF!</v>
      </c>
      <c r="G526" s="30">
        <f>STOCK!H947</f>
        <v>0</v>
      </c>
      <c r="H526" s="30" t="e">
        <f>STOCK!#REF!</f>
        <v>#REF!</v>
      </c>
      <c r="I526" s="30">
        <f>STOCK!I947</f>
        <v>0</v>
      </c>
      <c r="J526" s="30">
        <f>STOCK!J947</f>
        <v>0</v>
      </c>
      <c r="K526" s="30" t="e">
        <f>STOCK!#REF!</f>
        <v>#REF!</v>
      </c>
      <c r="L526" s="30">
        <f>STOCK!K947</f>
        <v>0</v>
      </c>
      <c r="U526" s="30">
        <v>1</v>
      </c>
      <c r="V526" s="30">
        <f>STOCK!O947</f>
        <v>0</v>
      </c>
      <c r="X526" s="30">
        <v>0</v>
      </c>
      <c r="Y526" s="30">
        <f t="shared" si="9"/>
        <v>0</v>
      </c>
      <c r="AG526" s="30">
        <f>STOCK!A947</f>
        <v>0</v>
      </c>
      <c r="AI526" s="30">
        <v>0</v>
      </c>
    </row>
    <row r="527" spans="1:35" x14ac:dyDescent="0.15">
      <c r="A527" s="30">
        <f>STOCK!C948</f>
        <v>0</v>
      </c>
      <c r="B527" s="30">
        <f>STOCK!D948</f>
        <v>0</v>
      </c>
      <c r="C527" s="30">
        <f>STOCK!E948</f>
        <v>0</v>
      </c>
      <c r="D527" s="30">
        <f>STOCK!F948</f>
        <v>0</v>
      </c>
      <c r="E527" s="30">
        <f>STOCK!G948</f>
        <v>0</v>
      </c>
      <c r="F527" s="30" t="e">
        <f>STOCK!#REF!</f>
        <v>#REF!</v>
      </c>
      <c r="G527" s="30">
        <f>STOCK!H948</f>
        <v>0</v>
      </c>
      <c r="H527" s="30" t="e">
        <f>STOCK!#REF!</f>
        <v>#REF!</v>
      </c>
      <c r="I527" s="30">
        <f>STOCK!I948</f>
        <v>0</v>
      </c>
      <c r="J527" s="30">
        <f>STOCK!J948</f>
        <v>0</v>
      </c>
      <c r="K527" s="30" t="e">
        <f>STOCK!#REF!</f>
        <v>#REF!</v>
      </c>
      <c r="L527" s="30">
        <f>STOCK!K948</f>
        <v>0</v>
      </c>
      <c r="U527" s="30">
        <v>1</v>
      </c>
      <c r="V527" s="30">
        <f>STOCK!O948</f>
        <v>0</v>
      </c>
      <c r="X527" s="30">
        <v>0</v>
      </c>
      <c r="Y527" s="30">
        <f t="shared" si="9"/>
        <v>0</v>
      </c>
      <c r="AG527" s="30">
        <f>STOCK!A948</f>
        <v>0</v>
      </c>
      <c r="AI527" s="30">
        <v>0</v>
      </c>
    </row>
    <row r="528" spans="1:35" x14ac:dyDescent="0.15">
      <c r="A528" s="30">
        <f>STOCK!C949</f>
        <v>0</v>
      </c>
      <c r="B528" s="30">
        <f>STOCK!D949</f>
        <v>0</v>
      </c>
      <c r="C528" s="30">
        <f>STOCK!E949</f>
        <v>0</v>
      </c>
      <c r="D528" s="30">
        <f>STOCK!F949</f>
        <v>0</v>
      </c>
      <c r="E528" s="30">
        <f>STOCK!G949</f>
        <v>0</v>
      </c>
      <c r="F528" s="30" t="e">
        <f>STOCK!#REF!</f>
        <v>#REF!</v>
      </c>
      <c r="G528" s="30">
        <f>STOCK!H949</f>
        <v>0</v>
      </c>
      <c r="H528" s="30" t="e">
        <f>STOCK!#REF!</f>
        <v>#REF!</v>
      </c>
      <c r="I528" s="30">
        <f>STOCK!I949</f>
        <v>0</v>
      </c>
      <c r="J528" s="30">
        <f>STOCK!J949</f>
        <v>0</v>
      </c>
      <c r="K528" s="30" t="e">
        <f>STOCK!#REF!</f>
        <v>#REF!</v>
      </c>
      <c r="L528" s="30">
        <f>STOCK!K949</f>
        <v>0</v>
      </c>
      <c r="U528" s="30">
        <v>1</v>
      </c>
      <c r="V528" s="30">
        <f>STOCK!O949</f>
        <v>0</v>
      </c>
      <c r="X528" s="30">
        <v>0</v>
      </c>
      <c r="Y528" s="30">
        <f t="shared" si="9"/>
        <v>0</v>
      </c>
      <c r="AG528" s="30">
        <f>STOCK!A949</f>
        <v>0</v>
      </c>
      <c r="AI528" s="30">
        <v>0</v>
      </c>
    </row>
    <row r="529" spans="1:35" x14ac:dyDescent="0.15">
      <c r="A529" s="30">
        <f>STOCK!C950</f>
        <v>0</v>
      </c>
      <c r="B529" s="30">
        <f>STOCK!D950</f>
        <v>0</v>
      </c>
      <c r="C529" s="30">
        <f>STOCK!E950</f>
        <v>0</v>
      </c>
      <c r="D529" s="30">
        <f>STOCK!F950</f>
        <v>0</v>
      </c>
      <c r="E529" s="30">
        <f>STOCK!G950</f>
        <v>0</v>
      </c>
      <c r="F529" s="30" t="e">
        <f>STOCK!#REF!</f>
        <v>#REF!</v>
      </c>
      <c r="G529" s="30">
        <f>STOCK!H950</f>
        <v>0</v>
      </c>
      <c r="H529" s="30" t="e">
        <f>STOCK!#REF!</f>
        <v>#REF!</v>
      </c>
      <c r="I529" s="30">
        <f>STOCK!I950</f>
        <v>0</v>
      </c>
      <c r="J529" s="30">
        <f>STOCK!J950</f>
        <v>0</v>
      </c>
      <c r="K529" s="30" t="e">
        <f>STOCK!#REF!</f>
        <v>#REF!</v>
      </c>
      <c r="L529" s="30">
        <f>STOCK!K950</f>
        <v>0</v>
      </c>
      <c r="U529" s="30">
        <v>1</v>
      </c>
      <c r="V529" s="30">
        <f>STOCK!O950</f>
        <v>0</v>
      </c>
      <c r="X529" s="30">
        <v>0</v>
      </c>
      <c r="Y529" s="30">
        <f t="shared" si="9"/>
        <v>0</v>
      </c>
      <c r="AG529" s="30">
        <f>STOCK!A950</f>
        <v>0</v>
      </c>
      <c r="AI529" s="30">
        <v>0</v>
      </c>
    </row>
    <row r="530" spans="1:35" x14ac:dyDescent="0.15">
      <c r="A530" s="30">
        <f>STOCK!C951</f>
        <v>0</v>
      </c>
      <c r="B530" s="30">
        <f>STOCK!D951</f>
        <v>0</v>
      </c>
      <c r="C530" s="30">
        <f>STOCK!E951</f>
        <v>0</v>
      </c>
      <c r="D530" s="30">
        <f>STOCK!F951</f>
        <v>0</v>
      </c>
      <c r="E530" s="30">
        <f>STOCK!G951</f>
        <v>0</v>
      </c>
      <c r="F530" s="30" t="e">
        <f>STOCK!#REF!</f>
        <v>#REF!</v>
      </c>
      <c r="G530" s="30">
        <f>STOCK!H951</f>
        <v>0</v>
      </c>
      <c r="H530" s="30" t="e">
        <f>STOCK!#REF!</f>
        <v>#REF!</v>
      </c>
      <c r="I530" s="30">
        <f>STOCK!I951</f>
        <v>0</v>
      </c>
      <c r="J530" s="30">
        <f>STOCK!J951</f>
        <v>0</v>
      </c>
      <c r="K530" s="30" t="e">
        <f>STOCK!#REF!</f>
        <v>#REF!</v>
      </c>
      <c r="L530" s="30">
        <f>STOCK!K951</f>
        <v>0</v>
      </c>
      <c r="U530" s="30">
        <v>1</v>
      </c>
      <c r="V530" s="30">
        <f>STOCK!O951</f>
        <v>0</v>
      </c>
      <c r="X530" s="30">
        <v>0</v>
      </c>
      <c r="Y530" s="30">
        <f t="shared" si="9"/>
        <v>0</v>
      </c>
      <c r="AG530" s="30">
        <f>STOCK!A951</f>
        <v>0</v>
      </c>
      <c r="AI530" s="30">
        <v>0</v>
      </c>
    </row>
    <row r="531" spans="1:35" x14ac:dyDescent="0.15">
      <c r="A531" s="30">
        <f>STOCK!C952</f>
        <v>0</v>
      </c>
      <c r="B531" s="30">
        <f>STOCK!D952</f>
        <v>0</v>
      </c>
      <c r="C531" s="30">
        <f>STOCK!E952</f>
        <v>0</v>
      </c>
      <c r="D531" s="30">
        <f>STOCK!F952</f>
        <v>0</v>
      </c>
      <c r="E531" s="30">
        <f>STOCK!G952</f>
        <v>0</v>
      </c>
      <c r="F531" s="30" t="e">
        <f>STOCK!#REF!</f>
        <v>#REF!</v>
      </c>
      <c r="G531" s="30">
        <f>STOCK!H952</f>
        <v>0</v>
      </c>
      <c r="H531" s="30" t="e">
        <f>STOCK!#REF!</f>
        <v>#REF!</v>
      </c>
      <c r="I531" s="30">
        <f>STOCK!I952</f>
        <v>0</v>
      </c>
      <c r="J531" s="30">
        <f>STOCK!J952</f>
        <v>0</v>
      </c>
      <c r="K531" s="30" t="e">
        <f>STOCK!#REF!</f>
        <v>#REF!</v>
      </c>
      <c r="L531" s="30">
        <f>STOCK!K952</f>
        <v>0</v>
      </c>
      <c r="U531" s="30">
        <v>1</v>
      </c>
      <c r="V531" s="30">
        <f>STOCK!O952</f>
        <v>0</v>
      </c>
      <c r="X531" s="30">
        <v>0</v>
      </c>
      <c r="Y531" s="30">
        <f t="shared" si="9"/>
        <v>0</v>
      </c>
      <c r="AG531" s="30">
        <f>STOCK!A952</f>
        <v>0</v>
      </c>
      <c r="AI531" s="30">
        <v>0</v>
      </c>
    </row>
    <row r="532" spans="1:35" x14ac:dyDescent="0.15">
      <c r="A532" s="30">
        <f>STOCK!C953</f>
        <v>0</v>
      </c>
      <c r="B532" s="30">
        <f>STOCK!D953</f>
        <v>0</v>
      </c>
      <c r="C532" s="30">
        <f>STOCK!E953</f>
        <v>0</v>
      </c>
      <c r="D532" s="30">
        <f>STOCK!F953</f>
        <v>0</v>
      </c>
      <c r="E532" s="30">
        <f>STOCK!G953</f>
        <v>0</v>
      </c>
      <c r="F532" s="30" t="e">
        <f>STOCK!#REF!</f>
        <v>#REF!</v>
      </c>
      <c r="G532" s="30">
        <f>STOCK!H953</f>
        <v>0</v>
      </c>
      <c r="H532" s="30" t="e">
        <f>STOCK!#REF!</f>
        <v>#REF!</v>
      </c>
      <c r="I532" s="30">
        <f>STOCK!I953</f>
        <v>0</v>
      </c>
      <c r="J532" s="30">
        <f>STOCK!J953</f>
        <v>0</v>
      </c>
      <c r="K532" s="30" t="e">
        <f>STOCK!#REF!</f>
        <v>#REF!</v>
      </c>
      <c r="L532" s="30">
        <f>STOCK!K953</f>
        <v>0</v>
      </c>
      <c r="U532" s="30">
        <v>1</v>
      </c>
      <c r="V532" s="30">
        <f>STOCK!O953</f>
        <v>0</v>
      </c>
      <c r="X532" s="30">
        <v>0</v>
      </c>
      <c r="Y532" s="30">
        <f t="shared" si="9"/>
        <v>0</v>
      </c>
      <c r="AG532" s="30">
        <f>STOCK!A953</f>
        <v>0</v>
      </c>
      <c r="AI532" s="30">
        <v>0</v>
      </c>
    </row>
    <row r="533" spans="1:35" x14ac:dyDescent="0.15">
      <c r="A533" s="30">
        <f>STOCK!C954</f>
        <v>0</v>
      </c>
      <c r="B533" s="30">
        <f>STOCK!D954</f>
        <v>0</v>
      </c>
      <c r="C533" s="30">
        <f>STOCK!E954</f>
        <v>0</v>
      </c>
      <c r="D533" s="30">
        <f>STOCK!F954</f>
        <v>0</v>
      </c>
      <c r="E533" s="30">
        <f>STOCK!G954</f>
        <v>0</v>
      </c>
      <c r="F533" s="30" t="e">
        <f>STOCK!#REF!</f>
        <v>#REF!</v>
      </c>
      <c r="G533" s="30">
        <f>STOCK!H954</f>
        <v>0</v>
      </c>
      <c r="H533" s="30" t="e">
        <f>STOCK!#REF!</f>
        <v>#REF!</v>
      </c>
      <c r="I533" s="30">
        <f>STOCK!I954</f>
        <v>0</v>
      </c>
      <c r="J533" s="30">
        <f>STOCK!J954</f>
        <v>0</v>
      </c>
      <c r="K533" s="30" t="e">
        <f>STOCK!#REF!</f>
        <v>#REF!</v>
      </c>
      <c r="L533" s="30">
        <f>STOCK!K954</f>
        <v>0</v>
      </c>
      <c r="U533" s="30">
        <v>1</v>
      </c>
      <c r="V533" s="30">
        <f>STOCK!O954</f>
        <v>0</v>
      </c>
      <c r="X533" s="30">
        <v>0</v>
      </c>
      <c r="Y533" s="30">
        <f t="shared" si="9"/>
        <v>0</v>
      </c>
      <c r="AG533" s="30">
        <f>STOCK!A954</f>
        <v>0</v>
      </c>
      <c r="AI533" s="30">
        <v>0</v>
      </c>
    </row>
    <row r="534" spans="1:35" x14ac:dyDescent="0.15">
      <c r="A534" s="30">
        <f>STOCK!C955</f>
        <v>0</v>
      </c>
      <c r="B534" s="30">
        <f>STOCK!D955</f>
        <v>0</v>
      </c>
      <c r="C534" s="30">
        <f>STOCK!E955</f>
        <v>0</v>
      </c>
      <c r="D534" s="30">
        <f>STOCK!F955</f>
        <v>0</v>
      </c>
      <c r="E534" s="30">
        <f>STOCK!G955</f>
        <v>0</v>
      </c>
      <c r="F534" s="30" t="e">
        <f>STOCK!#REF!</f>
        <v>#REF!</v>
      </c>
      <c r="G534" s="30">
        <f>STOCK!H955</f>
        <v>0</v>
      </c>
      <c r="H534" s="30" t="e">
        <f>STOCK!#REF!</f>
        <v>#REF!</v>
      </c>
      <c r="I534" s="30">
        <f>STOCK!I955</f>
        <v>0</v>
      </c>
      <c r="J534" s="30">
        <f>STOCK!J955</f>
        <v>0</v>
      </c>
      <c r="K534" s="30" t="e">
        <f>STOCK!#REF!</f>
        <v>#REF!</v>
      </c>
      <c r="L534" s="30">
        <f>STOCK!K955</f>
        <v>0</v>
      </c>
      <c r="U534" s="30">
        <v>1</v>
      </c>
      <c r="V534" s="30">
        <f>STOCK!O955</f>
        <v>0</v>
      </c>
      <c r="X534" s="30">
        <v>0</v>
      </c>
      <c r="Y534" s="30">
        <f t="shared" si="9"/>
        <v>0</v>
      </c>
      <c r="AG534" s="30">
        <f>STOCK!A955</f>
        <v>0</v>
      </c>
      <c r="AI534" s="30">
        <v>0</v>
      </c>
    </row>
    <row r="535" spans="1:35" x14ac:dyDescent="0.15">
      <c r="A535" s="30">
        <f>STOCK!C956</f>
        <v>0</v>
      </c>
      <c r="B535" s="30">
        <f>STOCK!D956</f>
        <v>0</v>
      </c>
      <c r="C535" s="30">
        <f>STOCK!E956</f>
        <v>0</v>
      </c>
      <c r="D535" s="30">
        <f>STOCK!F956</f>
        <v>0</v>
      </c>
      <c r="E535" s="30">
        <f>STOCK!G956</f>
        <v>0</v>
      </c>
      <c r="F535" s="30" t="e">
        <f>STOCK!#REF!</f>
        <v>#REF!</v>
      </c>
      <c r="G535" s="30">
        <f>STOCK!H956</f>
        <v>0</v>
      </c>
      <c r="H535" s="30" t="e">
        <f>STOCK!#REF!</f>
        <v>#REF!</v>
      </c>
      <c r="I535" s="30">
        <f>STOCK!I956</f>
        <v>0</v>
      </c>
      <c r="J535" s="30">
        <f>STOCK!J956</f>
        <v>0</v>
      </c>
      <c r="K535" s="30" t="e">
        <f>STOCK!#REF!</f>
        <v>#REF!</v>
      </c>
      <c r="L535" s="30">
        <f>STOCK!K956</f>
        <v>0</v>
      </c>
      <c r="U535" s="30">
        <v>1</v>
      </c>
      <c r="V535" s="30">
        <f>STOCK!O956</f>
        <v>0</v>
      </c>
      <c r="X535" s="30">
        <v>0</v>
      </c>
      <c r="Y535" s="30">
        <f t="shared" si="9"/>
        <v>0</v>
      </c>
      <c r="AG535" s="30">
        <f>STOCK!A956</f>
        <v>0</v>
      </c>
      <c r="AI535" s="30">
        <v>0</v>
      </c>
    </row>
    <row r="536" spans="1:35" x14ac:dyDescent="0.15">
      <c r="A536" s="30">
        <f>STOCK!C957</f>
        <v>0</v>
      </c>
      <c r="B536" s="30">
        <f>STOCK!D957</f>
        <v>0</v>
      </c>
      <c r="C536" s="30">
        <f>STOCK!E957</f>
        <v>0</v>
      </c>
      <c r="D536" s="30">
        <f>STOCK!F957</f>
        <v>0</v>
      </c>
      <c r="E536" s="30">
        <f>STOCK!G957</f>
        <v>0</v>
      </c>
      <c r="F536" s="30" t="e">
        <f>STOCK!#REF!</f>
        <v>#REF!</v>
      </c>
      <c r="G536" s="30">
        <f>STOCK!H957</f>
        <v>0</v>
      </c>
      <c r="H536" s="30" t="e">
        <f>STOCK!#REF!</f>
        <v>#REF!</v>
      </c>
      <c r="I536" s="30">
        <f>STOCK!I957</f>
        <v>0</v>
      </c>
      <c r="J536" s="30">
        <f>STOCK!J957</f>
        <v>0</v>
      </c>
      <c r="K536" s="30" t="e">
        <f>STOCK!#REF!</f>
        <v>#REF!</v>
      </c>
      <c r="L536" s="30">
        <f>STOCK!K957</f>
        <v>0</v>
      </c>
      <c r="U536" s="30">
        <v>1</v>
      </c>
      <c r="V536" s="30">
        <f>STOCK!O957</f>
        <v>0</v>
      </c>
      <c r="X536" s="30">
        <v>0</v>
      </c>
      <c r="Y536" s="30">
        <f t="shared" si="9"/>
        <v>0</v>
      </c>
      <c r="AG536" s="30">
        <f>STOCK!A957</f>
        <v>0</v>
      </c>
      <c r="AI536" s="30">
        <v>0</v>
      </c>
    </row>
    <row r="537" spans="1:35" x14ac:dyDescent="0.15">
      <c r="A537" s="30">
        <f>STOCK!C958</f>
        <v>0</v>
      </c>
      <c r="B537" s="30">
        <f>STOCK!D958</f>
        <v>0</v>
      </c>
      <c r="C537" s="30">
        <f>STOCK!E958</f>
        <v>0</v>
      </c>
      <c r="D537" s="30">
        <f>STOCK!F958</f>
        <v>0</v>
      </c>
      <c r="E537" s="30">
        <f>STOCK!G958</f>
        <v>0</v>
      </c>
      <c r="F537" s="30" t="e">
        <f>STOCK!#REF!</f>
        <v>#REF!</v>
      </c>
      <c r="G537" s="30">
        <f>STOCK!H958</f>
        <v>0</v>
      </c>
      <c r="H537" s="30" t="e">
        <f>STOCK!#REF!</f>
        <v>#REF!</v>
      </c>
      <c r="I537" s="30">
        <f>STOCK!I958</f>
        <v>0</v>
      </c>
      <c r="J537" s="30">
        <f>STOCK!J958</f>
        <v>0</v>
      </c>
      <c r="K537" s="30" t="e">
        <f>STOCK!#REF!</f>
        <v>#REF!</v>
      </c>
      <c r="L537" s="30">
        <f>STOCK!K958</f>
        <v>0</v>
      </c>
      <c r="U537" s="30">
        <v>1</v>
      </c>
      <c r="V537" s="30">
        <f>STOCK!O958</f>
        <v>0</v>
      </c>
      <c r="X537" s="30">
        <v>0</v>
      </c>
      <c r="Y537" s="30">
        <f t="shared" si="9"/>
        <v>0</v>
      </c>
      <c r="AG537" s="30">
        <f>STOCK!A958</f>
        <v>0</v>
      </c>
      <c r="AI537" s="30">
        <v>0</v>
      </c>
    </row>
    <row r="538" spans="1:35" x14ac:dyDescent="0.15">
      <c r="A538" s="30">
        <f>STOCK!C959</f>
        <v>0</v>
      </c>
      <c r="B538" s="30">
        <f>STOCK!D959</f>
        <v>0</v>
      </c>
      <c r="C538" s="30">
        <f>STOCK!E959</f>
        <v>0</v>
      </c>
      <c r="D538" s="30">
        <f>STOCK!F959</f>
        <v>0</v>
      </c>
      <c r="E538" s="30">
        <f>STOCK!G959</f>
        <v>0</v>
      </c>
      <c r="F538" s="30" t="e">
        <f>STOCK!#REF!</f>
        <v>#REF!</v>
      </c>
      <c r="G538" s="30">
        <f>STOCK!H959</f>
        <v>0</v>
      </c>
      <c r="H538" s="30" t="e">
        <f>STOCK!#REF!</f>
        <v>#REF!</v>
      </c>
      <c r="I538" s="30">
        <f>STOCK!I959</f>
        <v>0</v>
      </c>
      <c r="J538" s="30">
        <f>STOCK!J959</f>
        <v>0</v>
      </c>
      <c r="K538" s="30" t="e">
        <f>STOCK!#REF!</f>
        <v>#REF!</v>
      </c>
      <c r="L538" s="30">
        <f>STOCK!K959</f>
        <v>0</v>
      </c>
      <c r="U538" s="30">
        <v>1</v>
      </c>
      <c r="V538" s="30">
        <f>STOCK!O959</f>
        <v>0</v>
      </c>
      <c r="X538" s="30">
        <v>0</v>
      </c>
      <c r="Y538" s="30">
        <f t="shared" si="9"/>
        <v>0</v>
      </c>
      <c r="AG538" s="30">
        <f>STOCK!A959</f>
        <v>0</v>
      </c>
      <c r="AI538" s="30">
        <v>0</v>
      </c>
    </row>
    <row r="539" spans="1:35" x14ac:dyDescent="0.15">
      <c r="A539" s="30">
        <f>STOCK!C960</f>
        <v>0</v>
      </c>
      <c r="B539" s="30">
        <f>STOCK!D960</f>
        <v>0</v>
      </c>
      <c r="C539" s="30">
        <f>STOCK!E960</f>
        <v>0</v>
      </c>
      <c r="D539" s="30">
        <f>STOCK!F960</f>
        <v>0</v>
      </c>
      <c r="E539" s="30">
        <f>STOCK!G960</f>
        <v>0</v>
      </c>
      <c r="F539" s="30" t="e">
        <f>STOCK!#REF!</f>
        <v>#REF!</v>
      </c>
      <c r="G539" s="30">
        <f>STOCK!H960</f>
        <v>0</v>
      </c>
      <c r="H539" s="30" t="e">
        <f>STOCK!#REF!</f>
        <v>#REF!</v>
      </c>
      <c r="I539" s="30">
        <f>STOCK!I960</f>
        <v>0</v>
      </c>
      <c r="J539" s="30">
        <f>STOCK!J960</f>
        <v>0</v>
      </c>
      <c r="K539" s="30" t="e">
        <f>STOCK!#REF!</f>
        <v>#REF!</v>
      </c>
      <c r="L539" s="30">
        <f>STOCK!K960</f>
        <v>0</v>
      </c>
      <c r="U539" s="30">
        <v>1</v>
      </c>
      <c r="V539" s="30">
        <f>STOCK!O960</f>
        <v>0</v>
      </c>
      <c r="X539" s="30">
        <v>0</v>
      </c>
      <c r="Y539" s="30">
        <f t="shared" si="9"/>
        <v>0</v>
      </c>
      <c r="AG539" s="30">
        <f>STOCK!A960</f>
        <v>0</v>
      </c>
      <c r="AI539" s="30">
        <v>0</v>
      </c>
    </row>
    <row r="540" spans="1:35" x14ac:dyDescent="0.15">
      <c r="A540" s="30">
        <f>STOCK!C961</f>
        <v>0</v>
      </c>
      <c r="B540" s="30">
        <f>STOCK!D961</f>
        <v>0</v>
      </c>
      <c r="C540" s="30">
        <f>STOCK!E961</f>
        <v>0</v>
      </c>
      <c r="D540" s="30">
        <f>STOCK!F961</f>
        <v>0</v>
      </c>
      <c r="E540" s="30">
        <f>STOCK!G961</f>
        <v>0</v>
      </c>
      <c r="F540" s="30" t="e">
        <f>STOCK!#REF!</f>
        <v>#REF!</v>
      </c>
      <c r="G540" s="30">
        <f>STOCK!H961</f>
        <v>0</v>
      </c>
      <c r="H540" s="30" t="e">
        <f>STOCK!#REF!</f>
        <v>#REF!</v>
      </c>
      <c r="I540" s="30">
        <f>STOCK!I961</f>
        <v>0</v>
      </c>
      <c r="J540" s="30">
        <f>STOCK!J961</f>
        <v>0</v>
      </c>
      <c r="K540" s="30" t="e">
        <f>STOCK!#REF!</f>
        <v>#REF!</v>
      </c>
      <c r="L540" s="30">
        <f>STOCK!K961</f>
        <v>0</v>
      </c>
      <c r="U540" s="30">
        <v>1</v>
      </c>
      <c r="V540" s="30">
        <f>STOCK!O961</f>
        <v>0</v>
      </c>
      <c r="X540" s="30">
        <v>0</v>
      </c>
      <c r="Y540" s="30">
        <f t="shared" si="9"/>
        <v>0</v>
      </c>
      <c r="AG540" s="30">
        <f>STOCK!A961</f>
        <v>0</v>
      </c>
      <c r="AI540" s="30">
        <v>0</v>
      </c>
    </row>
    <row r="541" spans="1:35" x14ac:dyDescent="0.15">
      <c r="A541" s="30">
        <f>STOCK!C962</f>
        <v>0</v>
      </c>
      <c r="B541" s="30">
        <f>STOCK!D962</f>
        <v>0</v>
      </c>
      <c r="C541" s="30">
        <f>STOCK!E962</f>
        <v>0</v>
      </c>
      <c r="D541" s="30">
        <f>STOCK!F962</f>
        <v>0</v>
      </c>
      <c r="E541" s="30">
        <f>STOCK!G962</f>
        <v>0</v>
      </c>
      <c r="F541" s="30" t="e">
        <f>STOCK!#REF!</f>
        <v>#REF!</v>
      </c>
      <c r="G541" s="30">
        <f>STOCK!H962</f>
        <v>0</v>
      </c>
      <c r="H541" s="30" t="e">
        <f>STOCK!#REF!</f>
        <v>#REF!</v>
      </c>
      <c r="I541" s="30">
        <f>STOCK!I962</f>
        <v>0</v>
      </c>
      <c r="J541" s="30">
        <f>STOCK!J962</f>
        <v>0</v>
      </c>
      <c r="K541" s="30" t="e">
        <f>STOCK!#REF!</f>
        <v>#REF!</v>
      </c>
      <c r="L541" s="30">
        <f>STOCK!K962</f>
        <v>0</v>
      </c>
      <c r="U541" s="30">
        <v>1</v>
      </c>
      <c r="V541" s="30">
        <f>STOCK!O962</f>
        <v>0</v>
      </c>
      <c r="X541" s="30">
        <v>0</v>
      </c>
      <c r="Y541" s="30">
        <f t="shared" si="9"/>
        <v>0</v>
      </c>
      <c r="AG541" s="30">
        <f>STOCK!A962</f>
        <v>0</v>
      </c>
      <c r="AI541" s="30">
        <v>0</v>
      </c>
    </row>
    <row r="542" spans="1:35" x14ac:dyDescent="0.15">
      <c r="A542" s="30">
        <f>STOCK!C963</f>
        <v>0</v>
      </c>
      <c r="B542" s="30">
        <f>STOCK!D963</f>
        <v>0</v>
      </c>
      <c r="C542" s="30">
        <f>STOCK!E963</f>
        <v>0</v>
      </c>
      <c r="D542" s="30">
        <f>STOCK!F963</f>
        <v>0</v>
      </c>
      <c r="E542" s="30">
        <f>STOCK!G963</f>
        <v>0</v>
      </c>
      <c r="F542" s="30" t="e">
        <f>STOCK!#REF!</f>
        <v>#REF!</v>
      </c>
      <c r="G542" s="30">
        <f>STOCK!H963</f>
        <v>0</v>
      </c>
      <c r="H542" s="30" t="e">
        <f>STOCK!#REF!</f>
        <v>#REF!</v>
      </c>
      <c r="I542" s="30">
        <f>STOCK!I963</f>
        <v>0</v>
      </c>
      <c r="J542" s="30">
        <f>STOCK!J963</f>
        <v>0</v>
      </c>
      <c r="K542" s="30" t="e">
        <f>STOCK!#REF!</f>
        <v>#REF!</v>
      </c>
      <c r="L542" s="30">
        <f>STOCK!K963</f>
        <v>0</v>
      </c>
      <c r="U542" s="30">
        <v>1</v>
      </c>
      <c r="V542" s="30">
        <f>STOCK!O963</f>
        <v>0</v>
      </c>
      <c r="X542" s="30">
        <v>0</v>
      </c>
      <c r="Y542" s="30">
        <f t="shared" si="9"/>
        <v>0</v>
      </c>
      <c r="AG542" s="30">
        <f>STOCK!A963</f>
        <v>0</v>
      </c>
      <c r="AI542" s="30">
        <v>0</v>
      </c>
    </row>
    <row r="543" spans="1:35" x14ac:dyDescent="0.15">
      <c r="A543" s="30">
        <f>STOCK!C964</f>
        <v>0</v>
      </c>
      <c r="B543" s="30">
        <f>STOCK!D964</f>
        <v>0</v>
      </c>
      <c r="C543" s="30">
        <f>STOCK!E964</f>
        <v>0</v>
      </c>
      <c r="D543" s="30">
        <f>STOCK!F964</f>
        <v>0</v>
      </c>
      <c r="E543" s="30">
        <f>STOCK!G964</f>
        <v>0</v>
      </c>
      <c r="F543" s="30" t="e">
        <f>STOCK!#REF!</f>
        <v>#REF!</v>
      </c>
      <c r="G543" s="30">
        <f>STOCK!H964</f>
        <v>0</v>
      </c>
      <c r="H543" s="30" t="e">
        <f>STOCK!#REF!</f>
        <v>#REF!</v>
      </c>
      <c r="I543" s="30">
        <f>STOCK!I964</f>
        <v>0</v>
      </c>
      <c r="J543" s="30">
        <f>STOCK!J964</f>
        <v>0</v>
      </c>
      <c r="K543" s="30" t="e">
        <f>STOCK!#REF!</f>
        <v>#REF!</v>
      </c>
      <c r="L543" s="30">
        <f>STOCK!K964</f>
        <v>0</v>
      </c>
      <c r="U543" s="30">
        <v>1</v>
      </c>
      <c r="V543" s="30">
        <f>STOCK!O964</f>
        <v>0</v>
      </c>
      <c r="X543" s="30">
        <v>0</v>
      </c>
      <c r="Y543" s="30">
        <f t="shared" si="9"/>
        <v>0</v>
      </c>
      <c r="AG543" s="30">
        <f>STOCK!A964</f>
        <v>0</v>
      </c>
      <c r="AI543" s="30">
        <v>0</v>
      </c>
    </row>
    <row r="544" spans="1:35" x14ac:dyDescent="0.15">
      <c r="A544" s="30">
        <f>STOCK!C965</f>
        <v>0</v>
      </c>
      <c r="B544" s="30">
        <f>STOCK!D965</f>
        <v>0</v>
      </c>
      <c r="C544" s="30">
        <f>STOCK!E965</f>
        <v>0</v>
      </c>
      <c r="D544" s="30">
        <f>STOCK!F965</f>
        <v>0</v>
      </c>
      <c r="E544" s="30">
        <f>STOCK!G965</f>
        <v>0</v>
      </c>
      <c r="F544" s="30" t="e">
        <f>STOCK!#REF!</f>
        <v>#REF!</v>
      </c>
      <c r="G544" s="30">
        <f>STOCK!H965</f>
        <v>0</v>
      </c>
      <c r="H544" s="30" t="e">
        <f>STOCK!#REF!</f>
        <v>#REF!</v>
      </c>
      <c r="I544" s="30">
        <f>STOCK!I965</f>
        <v>0</v>
      </c>
      <c r="J544" s="30">
        <f>STOCK!J965</f>
        <v>0</v>
      </c>
      <c r="K544" s="30" t="e">
        <f>STOCK!#REF!</f>
        <v>#REF!</v>
      </c>
      <c r="L544" s="30">
        <f>STOCK!K965</f>
        <v>0</v>
      </c>
      <c r="U544" s="30">
        <v>1</v>
      </c>
      <c r="V544" s="30">
        <f>STOCK!O965</f>
        <v>0</v>
      </c>
      <c r="X544" s="30">
        <v>0</v>
      </c>
      <c r="Y544" s="30">
        <f t="shared" si="9"/>
        <v>0</v>
      </c>
      <c r="AG544" s="30">
        <f>STOCK!A965</f>
        <v>0</v>
      </c>
      <c r="AI544" s="30">
        <v>0</v>
      </c>
    </row>
    <row r="545" spans="1:35" x14ac:dyDescent="0.15">
      <c r="A545" s="30">
        <f>STOCK!C966</f>
        <v>0</v>
      </c>
      <c r="B545" s="30">
        <f>STOCK!D966</f>
        <v>0</v>
      </c>
      <c r="C545" s="30">
        <f>STOCK!E966</f>
        <v>0</v>
      </c>
      <c r="D545" s="30">
        <f>STOCK!F966</f>
        <v>0</v>
      </c>
      <c r="E545" s="30">
        <f>STOCK!G966</f>
        <v>0</v>
      </c>
      <c r="F545" s="30" t="e">
        <f>STOCK!#REF!</f>
        <v>#REF!</v>
      </c>
      <c r="G545" s="30">
        <f>STOCK!H966</f>
        <v>0</v>
      </c>
      <c r="H545" s="30" t="e">
        <f>STOCK!#REF!</f>
        <v>#REF!</v>
      </c>
      <c r="I545" s="30">
        <f>STOCK!I966</f>
        <v>0</v>
      </c>
      <c r="J545" s="30">
        <f>STOCK!J966</f>
        <v>0</v>
      </c>
      <c r="K545" s="30" t="e">
        <f>STOCK!#REF!</f>
        <v>#REF!</v>
      </c>
      <c r="L545" s="30">
        <f>STOCK!K966</f>
        <v>0</v>
      </c>
      <c r="U545" s="30">
        <v>1</v>
      </c>
      <c r="V545" s="30">
        <f>STOCK!O966</f>
        <v>0</v>
      </c>
      <c r="X545" s="30">
        <v>0</v>
      </c>
      <c r="Y545" s="30">
        <f t="shared" si="9"/>
        <v>0</v>
      </c>
      <c r="AG545" s="30">
        <f>STOCK!A966</f>
        <v>0</v>
      </c>
      <c r="AI545" s="30">
        <v>0</v>
      </c>
    </row>
    <row r="546" spans="1:35" x14ac:dyDescent="0.15">
      <c r="A546" s="30">
        <f>STOCK!C967</f>
        <v>0</v>
      </c>
      <c r="B546" s="30">
        <f>STOCK!D967</f>
        <v>0</v>
      </c>
      <c r="C546" s="30">
        <f>STOCK!E967</f>
        <v>0</v>
      </c>
      <c r="D546" s="30">
        <f>STOCK!F967</f>
        <v>0</v>
      </c>
      <c r="E546" s="30">
        <f>STOCK!G967</f>
        <v>0</v>
      </c>
      <c r="F546" s="30" t="e">
        <f>STOCK!#REF!</f>
        <v>#REF!</v>
      </c>
      <c r="G546" s="30">
        <f>STOCK!H967</f>
        <v>0</v>
      </c>
      <c r="H546" s="30" t="e">
        <f>STOCK!#REF!</f>
        <v>#REF!</v>
      </c>
      <c r="I546" s="30">
        <f>STOCK!I967</f>
        <v>0</v>
      </c>
      <c r="J546" s="30">
        <f>STOCK!J967</f>
        <v>0</v>
      </c>
      <c r="K546" s="30" t="e">
        <f>STOCK!#REF!</f>
        <v>#REF!</v>
      </c>
      <c r="L546" s="30">
        <f>STOCK!K967</f>
        <v>0</v>
      </c>
      <c r="U546" s="30">
        <v>1</v>
      </c>
      <c r="V546" s="30">
        <f>STOCK!O967</f>
        <v>0</v>
      </c>
      <c r="X546" s="30">
        <v>0</v>
      </c>
      <c r="Y546" s="30">
        <f t="shared" si="9"/>
        <v>0</v>
      </c>
      <c r="AG546" s="30">
        <f>STOCK!A967</f>
        <v>0</v>
      </c>
      <c r="AI546" s="30">
        <v>0</v>
      </c>
    </row>
    <row r="547" spans="1:35" x14ac:dyDescent="0.15">
      <c r="A547" s="30">
        <f>STOCK!C968</f>
        <v>0</v>
      </c>
      <c r="B547" s="30">
        <f>STOCK!D968</f>
        <v>0</v>
      </c>
      <c r="C547" s="30">
        <f>STOCK!E968</f>
        <v>0</v>
      </c>
      <c r="D547" s="30">
        <f>STOCK!F968</f>
        <v>0</v>
      </c>
      <c r="E547" s="30">
        <f>STOCK!G968</f>
        <v>0</v>
      </c>
      <c r="F547" s="30" t="e">
        <f>STOCK!#REF!</f>
        <v>#REF!</v>
      </c>
      <c r="G547" s="30">
        <f>STOCK!H968</f>
        <v>0</v>
      </c>
      <c r="H547" s="30" t="e">
        <f>STOCK!#REF!</f>
        <v>#REF!</v>
      </c>
      <c r="I547" s="30">
        <f>STOCK!I968</f>
        <v>0</v>
      </c>
      <c r="J547" s="30">
        <f>STOCK!J968</f>
        <v>0</v>
      </c>
      <c r="K547" s="30" t="e">
        <f>STOCK!#REF!</f>
        <v>#REF!</v>
      </c>
      <c r="L547" s="30">
        <f>STOCK!K968</f>
        <v>0</v>
      </c>
      <c r="U547" s="30">
        <v>1</v>
      </c>
      <c r="V547" s="30">
        <f>STOCK!O968</f>
        <v>0</v>
      </c>
      <c r="X547" s="30">
        <v>0</v>
      </c>
      <c r="Y547" s="30">
        <f t="shared" si="9"/>
        <v>0</v>
      </c>
      <c r="AG547" s="30">
        <f>STOCK!A968</f>
        <v>0</v>
      </c>
      <c r="AI547" s="30">
        <v>0</v>
      </c>
    </row>
    <row r="548" spans="1:35" x14ac:dyDescent="0.15">
      <c r="A548" s="30">
        <f>STOCK!C969</f>
        <v>0</v>
      </c>
      <c r="B548" s="30">
        <f>STOCK!D969</f>
        <v>0</v>
      </c>
      <c r="C548" s="30">
        <f>STOCK!E969</f>
        <v>0</v>
      </c>
      <c r="D548" s="30">
        <f>STOCK!F969</f>
        <v>0</v>
      </c>
      <c r="E548" s="30">
        <f>STOCK!G969</f>
        <v>0</v>
      </c>
      <c r="F548" s="30" t="e">
        <f>STOCK!#REF!</f>
        <v>#REF!</v>
      </c>
      <c r="G548" s="30">
        <f>STOCK!H969</f>
        <v>0</v>
      </c>
      <c r="H548" s="30" t="e">
        <f>STOCK!#REF!</f>
        <v>#REF!</v>
      </c>
      <c r="I548" s="30">
        <f>STOCK!I969</f>
        <v>0</v>
      </c>
      <c r="J548" s="30">
        <f>STOCK!J969</f>
        <v>0</v>
      </c>
      <c r="K548" s="30" t="e">
        <f>STOCK!#REF!</f>
        <v>#REF!</v>
      </c>
      <c r="L548" s="30">
        <f>STOCK!K969</f>
        <v>0</v>
      </c>
      <c r="U548" s="30">
        <v>1</v>
      </c>
      <c r="V548" s="30">
        <f>STOCK!O969</f>
        <v>0</v>
      </c>
      <c r="X548" s="30">
        <v>0</v>
      </c>
      <c r="Y548" s="30">
        <f t="shared" si="9"/>
        <v>0</v>
      </c>
      <c r="AG548" s="30">
        <f>STOCK!A969</f>
        <v>0</v>
      </c>
      <c r="AI548" s="30">
        <v>0</v>
      </c>
    </row>
    <row r="549" spans="1:35" x14ac:dyDescent="0.15">
      <c r="A549" s="30">
        <f>STOCK!C970</f>
        <v>0</v>
      </c>
      <c r="B549" s="30">
        <f>STOCK!D970</f>
        <v>0</v>
      </c>
      <c r="C549" s="30">
        <f>STOCK!E970</f>
        <v>0</v>
      </c>
      <c r="D549" s="30">
        <f>STOCK!F970</f>
        <v>0</v>
      </c>
      <c r="E549" s="30">
        <f>STOCK!G970</f>
        <v>0</v>
      </c>
      <c r="F549" s="30" t="e">
        <f>STOCK!#REF!</f>
        <v>#REF!</v>
      </c>
      <c r="G549" s="30">
        <f>STOCK!H970</f>
        <v>0</v>
      </c>
      <c r="H549" s="30" t="e">
        <f>STOCK!#REF!</f>
        <v>#REF!</v>
      </c>
      <c r="I549" s="30">
        <f>STOCK!I970</f>
        <v>0</v>
      </c>
      <c r="J549" s="30">
        <f>STOCK!J970</f>
        <v>0</v>
      </c>
      <c r="K549" s="30" t="e">
        <f>STOCK!#REF!</f>
        <v>#REF!</v>
      </c>
      <c r="L549" s="30">
        <f>STOCK!K970</f>
        <v>0</v>
      </c>
      <c r="U549" s="30">
        <v>1</v>
      </c>
      <c r="V549" s="30">
        <f>STOCK!O970</f>
        <v>0</v>
      </c>
      <c r="X549" s="30">
        <v>0</v>
      </c>
      <c r="Y549" s="30">
        <f t="shared" si="9"/>
        <v>0</v>
      </c>
      <c r="AG549" s="30">
        <f>STOCK!A970</f>
        <v>0</v>
      </c>
      <c r="AI549" s="30">
        <v>0</v>
      </c>
    </row>
    <row r="550" spans="1:35" x14ac:dyDescent="0.15">
      <c r="A550" s="30">
        <f>STOCK!C971</f>
        <v>0</v>
      </c>
      <c r="B550" s="30">
        <f>STOCK!D971</f>
        <v>0</v>
      </c>
      <c r="C550" s="30">
        <f>STOCK!E971</f>
        <v>0</v>
      </c>
      <c r="D550" s="30">
        <f>STOCK!F971</f>
        <v>0</v>
      </c>
      <c r="E550" s="30">
        <f>STOCK!G971</f>
        <v>0</v>
      </c>
      <c r="F550" s="30" t="e">
        <f>STOCK!#REF!</f>
        <v>#REF!</v>
      </c>
      <c r="G550" s="30">
        <f>STOCK!H971</f>
        <v>0</v>
      </c>
      <c r="H550" s="30" t="e">
        <f>STOCK!#REF!</f>
        <v>#REF!</v>
      </c>
      <c r="I550" s="30">
        <f>STOCK!I971</f>
        <v>0</v>
      </c>
      <c r="J550" s="30">
        <f>STOCK!J971</f>
        <v>0</v>
      </c>
      <c r="K550" s="30" t="e">
        <f>STOCK!#REF!</f>
        <v>#REF!</v>
      </c>
      <c r="L550" s="30">
        <f>STOCK!K971</f>
        <v>0</v>
      </c>
      <c r="U550" s="30">
        <v>1</v>
      </c>
      <c r="V550" s="30">
        <f>STOCK!O971</f>
        <v>0</v>
      </c>
      <c r="X550" s="30">
        <v>0</v>
      </c>
      <c r="Y550" s="30">
        <f t="shared" si="9"/>
        <v>0</v>
      </c>
      <c r="AG550" s="30">
        <f>STOCK!A971</f>
        <v>0</v>
      </c>
      <c r="AI550" s="30">
        <v>0</v>
      </c>
    </row>
    <row r="551" spans="1:35" x14ac:dyDescent="0.15">
      <c r="A551" s="30">
        <f>STOCK!C972</f>
        <v>0</v>
      </c>
      <c r="B551" s="30">
        <f>STOCK!D972</f>
        <v>0</v>
      </c>
      <c r="C551" s="30">
        <f>STOCK!E972</f>
        <v>0</v>
      </c>
      <c r="D551" s="30">
        <f>STOCK!F972</f>
        <v>0</v>
      </c>
      <c r="E551" s="30">
        <f>STOCK!G972</f>
        <v>0</v>
      </c>
      <c r="F551" s="30" t="e">
        <f>STOCK!#REF!</f>
        <v>#REF!</v>
      </c>
      <c r="G551" s="30">
        <f>STOCK!H972</f>
        <v>0</v>
      </c>
      <c r="H551" s="30" t="e">
        <f>STOCK!#REF!</f>
        <v>#REF!</v>
      </c>
      <c r="I551" s="30">
        <f>STOCK!I972</f>
        <v>0</v>
      </c>
      <c r="J551" s="30">
        <f>STOCK!J972</f>
        <v>0</v>
      </c>
      <c r="K551" s="30" t="e">
        <f>STOCK!#REF!</f>
        <v>#REF!</v>
      </c>
      <c r="L551" s="30">
        <f>STOCK!K972</f>
        <v>0</v>
      </c>
      <c r="U551" s="30">
        <v>1</v>
      </c>
      <c r="V551" s="30">
        <f>STOCK!O972</f>
        <v>0</v>
      </c>
      <c r="X551" s="30">
        <v>0</v>
      </c>
      <c r="Y551" s="30">
        <f t="shared" si="9"/>
        <v>0</v>
      </c>
      <c r="AG551" s="30">
        <f>STOCK!A972</f>
        <v>0</v>
      </c>
      <c r="AI551" s="30">
        <v>0</v>
      </c>
    </row>
    <row r="552" spans="1:35" x14ac:dyDescent="0.15">
      <c r="A552" s="30">
        <f>STOCK!C973</f>
        <v>0</v>
      </c>
      <c r="B552" s="30">
        <f>STOCK!D973</f>
        <v>0</v>
      </c>
      <c r="C552" s="30">
        <f>STOCK!E973</f>
        <v>0</v>
      </c>
      <c r="D552" s="30">
        <f>STOCK!F973</f>
        <v>0</v>
      </c>
      <c r="E552" s="30">
        <f>STOCK!G973</f>
        <v>0</v>
      </c>
      <c r="F552" s="30" t="e">
        <f>STOCK!#REF!</f>
        <v>#REF!</v>
      </c>
      <c r="G552" s="30">
        <f>STOCK!H973</f>
        <v>0</v>
      </c>
      <c r="H552" s="30" t="e">
        <f>STOCK!#REF!</f>
        <v>#REF!</v>
      </c>
      <c r="I552" s="30">
        <f>STOCK!I973</f>
        <v>0</v>
      </c>
      <c r="J552" s="30">
        <f>STOCK!J973</f>
        <v>0</v>
      </c>
      <c r="K552" s="30" t="e">
        <f>STOCK!#REF!</f>
        <v>#REF!</v>
      </c>
      <c r="L552" s="30">
        <f>STOCK!K973</f>
        <v>0</v>
      </c>
      <c r="U552" s="30">
        <v>1</v>
      </c>
      <c r="V552" s="30">
        <f>STOCK!O973</f>
        <v>0</v>
      </c>
      <c r="X552" s="30">
        <v>0</v>
      </c>
      <c r="Y552" s="30">
        <f t="shared" si="9"/>
        <v>0</v>
      </c>
      <c r="AG552" s="30">
        <f>STOCK!A973</f>
        <v>0</v>
      </c>
      <c r="AI552" s="30">
        <v>0</v>
      </c>
    </row>
    <row r="553" spans="1:35" x14ac:dyDescent="0.15">
      <c r="A553" s="30">
        <f>STOCK!C974</f>
        <v>0</v>
      </c>
      <c r="B553" s="30">
        <f>STOCK!D974</f>
        <v>0</v>
      </c>
      <c r="C553" s="30">
        <f>STOCK!E974</f>
        <v>0</v>
      </c>
      <c r="D553" s="30">
        <f>STOCK!F974</f>
        <v>0</v>
      </c>
      <c r="E553" s="30">
        <f>STOCK!G974</f>
        <v>0</v>
      </c>
      <c r="F553" s="30" t="e">
        <f>STOCK!#REF!</f>
        <v>#REF!</v>
      </c>
      <c r="G553" s="30">
        <f>STOCK!H974</f>
        <v>0</v>
      </c>
      <c r="H553" s="30" t="e">
        <f>STOCK!#REF!</f>
        <v>#REF!</v>
      </c>
      <c r="I553" s="30">
        <f>STOCK!I974</f>
        <v>0</v>
      </c>
      <c r="J553" s="30">
        <f>STOCK!J974</f>
        <v>0</v>
      </c>
      <c r="K553" s="30" t="e">
        <f>STOCK!#REF!</f>
        <v>#REF!</v>
      </c>
      <c r="L553" s="30">
        <f>STOCK!K974</f>
        <v>0</v>
      </c>
      <c r="U553" s="30">
        <v>1</v>
      </c>
      <c r="V553" s="30">
        <f>STOCK!O974</f>
        <v>0</v>
      </c>
      <c r="X553" s="30">
        <v>0</v>
      </c>
      <c r="Y553" s="30">
        <f t="shared" si="9"/>
        <v>0</v>
      </c>
      <c r="AG553" s="30">
        <f>STOCK!A974</f>
        <v>0</v>
      </c>
      <c r="AI553" s="30">
        <v>0</v>
      </c>
    </row>
    <row r="554" spans="1:35" x14ac:dyDescent="0.15">
      <c r="A554" s="30">
        <f>STOCK!C975</f>
        <v>0</v>
      </c>
      <c r="B554" s="30">
        <f>STOCK!D975</f>
        <v>0</v>
      </c>
      <c r="C554" s="30">
        <f>STOCK!E975</f>
        <v>0</v>
      </c>
      <c r="D554" s="30">
        <f>STOCK!F975</f>
        <v>0</v>
      </c>
      <c r="E554" s="30">
        <f>STOCK!G975</f>
        <v>0</v>
      </c>
      <c r="F554" s="30" t="e">
        <f>STOCK!#REF!</f>
        <v>#REF!</v>
      </c>
      <c r="G554" s="30">
        <f>STOCK!H975</f>
        <v>0</v>
      </c>
      <c r="H554" s="30" t="e">
        <f>STOCK!#REF!</f>
        <v>#REF!</v>
      </c>
      <c r="I554" s="30">
        <f>STOCK!I975</f>
        <v>0</v>
      </c>
      <c r="J554" s="30">
        <f>STOCK!J975</f>
        <v>0</v>
      </c>
      <c r="K554" s="30" t="e">
        <f>STOCK!#REF!</f>
        <v>#REF!</v>
      </c>
      <c r="L554" s="30">
        <f>STOCK!K975</f>
        <v>0</v>
      </c>
      <c r="U554" s="30">
        <v>1</v>
      </c>
      <c r="V554" s="30">
        <f>STOCK!O975</f>
        <v>0</v>
      </c>
      <c r="X554" s="30">
        <v>0</v>
      </c>
      <c r="Y554" s="30">
        <f t="shared" si="9"/>
        <v>0</v>
      </c>
      <c r="AG554" s="30">
        <f>STOCK!A975</f>
        <v>0</v>
      </c>
      <c r="AI554" s="30">
        <v>0</v>
      </c>
    </row>
    <row r="555" spans="1:35" x14ac:dyDescent="0.15">
      <c r="A555" s="30">
        <f>STOCK!C976</f>
        <v>0</v>
      </c>
      <c r="B555" s="30">
        <f>STOCK!D976</f>
        <v>0</v>
      </c>
      <c r="C555" s="30">
        <f>STOCK!E976</f>
        <v>0</v>
      </c>
      <c r="D555" s="30">
        <f>STOCK!F976</f>
        <v>0</v>
      </c>
      <c r="E555" s="30">
        <f>STOCK!G976</f>
        <v>0</v>
      </c>
      <c r="F555" s="30" t="e">
        <f>STOCK!#REF!</f>
        <v>#REF!</v>
      </c>
      <c r="G555" s="30">
        <f>STOCK!H976</f>
        <v>0</v>
      </c>
      <c r="H555" s="30" t="e">
        <f>STOCK!#REF!</f>
        <v>#REF!</v>
      </c>
      <c r="I555" s="30">
        <f>STOCK!I976</f>
        <v>0</v>
      </c>
      <c r="J555" s="30">
        <f>STOCK!J976</f>
        <v>0</v>
      </c>
      <c r="K555" s="30" t="e">
        <f>STOCK!#REF!</f>
        <v>#REF!</v>
      </c>
      <c r="L555" s="30">
        <f>STOCK!K976</f>
        <v>0</v>
      </c>
      <c r="U555" s="30">
        <v>1</v>
      </c>
      <c r="V555" s="30">
        <f>STOCK!O976</f>
        <v>0</v>
      </c>
      <c r="X555" s="30">
        <v>0</v>
      </c>
      <c r="Y555" s="30">
        <f t="shared" si="9"/>
        <v>0</v>
      </c>
      <c r="AG555" s="30">
        <f>STOCK!A976</f>
        <v>0</v>
      </c>
      <c r="AI555" s="30">
        <v>0</v>
      </c>
    </row>
    <row r="556" spans="1:35" x14ac:dyDescent="0.15">
      <c r="A556" s="30">
        <f>STOCK!C977</f>
        <v>0</v>
      </c>
      <c r="B556" s="30">
        <f>STOCK!D977</f>
        <v>0</v>
      </c>
      <c r="C556" s="30">
        <f>STOCK!E977</f>
        <v>0</v>
      </c>
      <c r="D556" s="30">
        <f>STOCK!F977</f>
        <v>0</v>
      </c>
      <c r="E556" s="30">
        <f>STOCK!G977</f>
        <v>0</v>
      </c>
      <c r="F556" s="30" t="e">
        <f>STOCK!#REF!</f>
        <v>#REF!</v>
      </c>
      <c r="G556" s="30">
        <f>STOCK!H977</f>
        <v>0</v>
      </c>
      <c r="H556" s="30" t="e">
        <f>STOCK!#REF!</f>
        <v>#REF!</v>
      </c>
      <c r="I556" s="30">
        <f>STOCK!I977</f>
        <v>0</v>
      </c>
      <c r="J556" s="30">
        <f>STOCK!J977</f>
        <v>0</v>
      </c>
      <c r="K556" s="30" t="e">
        <f>STOCK!#REF!</f>
        <v>#REF!</v>
      </c>
      <c r="L556" s="30">
        <f>STOCK!K977</f>
        <v>0</v>
      </c>
      <c r="U556" s="30">
        <v>1</v>
      </c>
      <c r="V556" s="30">
        <f>STOCK!O977</f>
        <v>0</v>
      </c>
      <c r="X556" s="30">
        <v>0</v>
      </c>
      <c r="Y556" s="30">
        <f t="shared" si="9"/>
        <v>0</v>
      </c>
      <c r="AG556" s="30">
        <f>STOCK!A977</f>
        <v>0</v>
      </c>
      <c r="AI556" s="30">
        <v>0</v>
      </c>
    </row>
    <row r="557" spans="1:35" x14ac:dyDescent="0.15">
      <c r="A557" s="30">
        <f>STOCK!C978</f>
        <v>0</v>
      </c>
      <c r="B557" s="30">
        <f>STOCK!D978</f>
        <v>0</v>
      </c>
      <c r="C557" s="30">
        <f>STOCK!E978</f>
        <v>0</v>
      </c>
      <c r="D557" s="30">
        <f>STOCK!F978</f>
        <v>0</v>
      </c>
      <c r="E557" s="30">
        <f>STOCK!G978</f>
        <v>0</v>
      </c>
      <c r="F557" s="30" t="e">
        <f>STOCK!#REF!</f>
        <v>#REF!</v>
      </c>
      <c r="G557" s="30">
        <f>STOCK!H978</f>
        <v>0</v>
      </c>
      <c r="H557" s="30" t="e">
        <f>STOCK!#REF!</f>
        <v>#REF!</v>
      </c>
      <c r="I557" s="30">
        <f>STOCK!I978</f>
        <v>0</v>
      </c>
      <c r="J557" s="30">
        <f>STOCK!J978</f>
        <v>0</v>
      </c>
      <c r="K557" s="30" t="e">
        <f>STOCK!#REF!</f>
        <v>#REF!</v>
      </c>
      <c r="L557" s="30">
        <f>STOCK!K978</f>
        <v>0</v>
      </c>
      <c r="U557" s="30">
        <v>1</v>
      </c>
      <c r="V557" s="30">
        <f>STOCK!O978</f>
        <v>0</v>
      </c>
      <c r="X557" s="30">
        <v>0</v>
      </c>
      <c r="Y557" s="30">
        <f t="shared" si="9"/>
        <v>0</v>
      </c>
      <c r="AG557" s="30">
        <f>STOCK!A978</f>
        <v>0</v>
      </c>
      <c r="AI557" s="30">
        <v>0</v>
      </c>
    </row>
    <row r="558" spans="1:35" x14ac:dyDescent="0.15">
      <c r="A558" s="30">
        <f>STOCK!C979</f>
        <v>0</v>
      </c>
      <c r="B558" s="30">
        <f>STOCK!D979</f>
        <v>0</v>
      </c>
      <c r="C558" s="30">
        <f>STOCK!E979</f>
        <v>0</v>
      </c>
      <c r="D558" s="30">
        <f>STOCK!F979</f>
        <v>0</v>
      </c>
      <c r="E558" s="30">
        <f>STOCK!G979</f>
        <v>0</v>
      </c>
      <c r="F558" s="30" t="e">
        <f>STOCK!#REF!</f>
        <v>#REF!</v>
      </c>
      <c r="G558" s="30">
        <f>STOCK!H979</f>
        <v>0</v>
      </c>
      <c r="H558" s="30" t="e">
        <f>STOCK!#REF!</f>
        <v>#REF!</v>
      </c>
      <c r="I558" s="30">
        <f>STOCK!I979</f>
        <v>0</v>
      </c>
      <c r="J558" s="30">
        <f>STOCK!J979</f>
        <v>0</v>
      </c>
      <c r="K558" s="30" t="e">
        <f>STOCK!#REF!</f>
        <v>#REF!</v>
      </c>
      <c r="L558" s="30">
        <f>STOCK!K979</f>
        <v>0</v>
      </c>
      <c r="U558" s="30">
        <v>1</v>
      </c>
      <c r="V558" s="30">
        <f>STOCK!O979</f>
        <v>0</v>
      </c>
      <c r="X558" s="30">
        <v>0</v>
      </c>
      <c r="Y558" s="30">
        <f t="shared" si="9"/>
        <v>0</v>
      </c>
      <c r="AG558" s="30">
        <f>STOCK!A979</f>
        <v>0</v>
      </c>
      <c r="AI558" s="30">
        <v>0</v>
      </c>
    </row>
    <row r="559" spans="1:35" x14ac:dyDescent="0.15">
      <c r="A559" s="30">
        <f>STOCK!C980</f>
        <v>0</v>
      </c>
      <c r="B559" s="30">
        <f>STOCK!D980</f>
        <v>0</v>
      </c>
      <c r="C559" s="30">
        <f>STOCK!E980</f>
        <v>0</v>
      </c>
      <c r="D559" s="30">
        <f>STOCK!F980</f>
        <v>0</v>
      </c>
      <c r="E559" s="30">
        <f>STOCK!G980</f>
        <v>0</v>
      </c>
      <c r="F559" s="30" t="e">
        <f>STOCK!#REF!</f>
        <v>#REF!</v>
      </c>
      <c r="G559" s="30">
        <f>STOCK!H980</f>
        <v>0</v>
      </c>
      <c r="H559" s="30" t="e">
        <f>STOCK!#REF!</f>
        <v>#REF!</v>
      </c>
      <c r="I559" s="30">
        <f>STOCK!I980</f>
        <v>0</v>
      </c>
      <c r="J559" s="30">
        <f>STOCK!J980</f>
        <v>0</v>
      </c>
      <c r="K559" s="30" t="e">
        <f>STOCK!#REF!</f>
        <v>#REF!</v>
      </c>
      <c r="L559" s="30">
        <f>STOCK!K980</f>
        <v>0</v>
      </c>
      <c r="U559" s="30">
        <v>1</v>
      </c>
      <c r="V559" s="30">
        <f>STOCK!O980</f>
        <v>0</v>
      </c>
      <c r="X559" s="30">
        <v>0</v>
      </c>
      <c r="Y559" s="30">
        <f t="shared" si="9"/>
        <v>0</v>
      </c>
      <c r="AG559" s="30">
        <f>STOCK!A980</f>
        <v>0</v>
      </c>
      <c r="AI559" s="30">
        <v>0</v>
      </c>
    </row>
    <row r="560" spans="1:35" x14ac:dyDescent="0.15">
      <c r="A560" s="30">
        <f>STOCK!C981</f>
        <v>0</v>
      </c>
      <c r="B560" s="30">
        <f>STOCK!D981</f>
        <v>0</v>
      </c>
      <c r="C560" s="30">
        <f>STOCK!E981</f>
        <v>0</v>
      </c>
      <c r="D560" s="30">
        <f>STOCK!F981</f>
        <v>0</v>
      </c>
      <c r="E560" s="30">
        <f>STOCK!G981</f>
        <v>0</v>
      </c>
      <c r="F560" s="30" t="e">
        <f>STOCK!#REF!</f>
        <v>#REF!</v>
      </c>
      <c r="G560" s="30">
        <f>STOCK!H981</f>
        <v>0</v>
      </c>
      <c r="H560" s="30" t="e">
        <f>STOCK!#REF!</f>
        <v>#REF!</v>
      </c>
      <c r="I560" s="30">
        <f>STOCK!I981</f>
        <v>0</v>
      </c>
      <c r="J560" s="30">
        <f>STOCK!J981</f>
        <v>0</v>
      </c>
      <c r="K560" s="30" t="e">
        <f>STOCK!#REF!</f>
        <v>#REF!</v>
      </c>
      <c r="L560" s="30">
        <f>STOCK!K981</f>
        <v>0</v>
      </c>
      <c r="U560" s="30">
        <v>1</v>
      </c>
      <c r="V560" s="30">
        <f>STOCK!O981</f>
        <v>0</v>
      </c>
      <c r="X560" s="30">
        <v>0</v>
      </c>
      <c r="Y560" s="30">
        <f t="shared" si="9"/>
        <v>0</v>
      </c>
      <c r="AG560" s="30">
        <f>STOCK!A981</f>
        <v>0</v>
      </c>
      <c r="AI560" s="30">
        <v>0</v>
      </c>
    </row>
    <row r="561" spans="1:35" x14ac:dyDescent="0.15">
      <c r="A561" s="30">
        <f>STOCK!C982</f>
        <v>0</v>
      </c>
      <c r="B561" s="30">
        <f>STOCK!D982</f>
        <v>0</v>
      </c>
      <c r="C561" s="30">
        <f>STOCK!E982</f>
        <v>0</v>
      </c>
      <c r="D561" s="30">
        <f>STOCK!F982</f>
        <v>0</v>
      </c>
      <c r="E561" s="30">
        <f>STOCK!G982</f>
        <v>0</v>
      </c>
      <c r="F561" s="30" t="e">
        <f>STOCK!#REF!</f>
        <v>#REF!</v>
      </c>
      <c r="G561" s="30">
        <f>STOCK!H982</f>
        <v>0</v>
      </c>
      <c r="H561" s="30" t="e">
        <f>STOCK!#REF!</f>
        <v>#REF!</v>
      </c>
      <c r="I561" s="30">
        <f>STOCK!I982</f>
        <v>0</v>
      </c>
      <c r="J561" s="30">
        <f>STOCK!J982</f>
        <v>0</v>
      </c>
      <c r="K561" s="30" t="e">
        <f>STOCK!#REF!</f>
        <v>#REF!</v>
      </c>
      <c r="L561" s="30">
        <f>STOCK!K982</f>
        <v>0</v>
      </c>
      <c r="U561" s="30">
        <v>1</v>
      </c>
      <c r="V561" s="30">
        <f>STOCK!O982</f>
        <v>0</v>
      </c>
      <c r="X561" s="30">
        <v>0</v>
      </c>
      <c r="Y561" s="30">
        <f t="shared" si="9"/>
        <v>0</v>
      </c>
      <c r="AG561" s="30">
        <f>STOCK!A982</f>
        <v>0</v>
      </c>
      <c r="AI561" s="30">
        <v>0</v>
      </c>
    </row>
    <row r="562" spans="1:35" x14ac:dyDescent="0.15">
      <c r="A562" s="30">
        <f>STOCK!C983</f>
        <v>0</v>
      </c>
      <c r="B562" s="30">
        <f>STOCK!D983</f>
        <v>0</v>
      </c>
      <c r="C562" s="30">
        <f>STOCK!E983</f>
        <v>0</v>
      </c>
      <c r="D562" s="30">
        <f>STOCK!F983</f>
        <v>0</v>
      </c>
      <c r="E562" s="30">
        <f>STOCK!G983</f>
        <v>0</v>
      </c>
      <c r="F562" s="30" t="e">
        <f>STOCK!#REF!</f>
        <v>#REF!</v>
      </c>
      <c r="G562" s="30">
        <f>STOCK!H983</f>
        <v>0</v>
      </c>
      <c r="H562" s="30" t="e">
        <f>STOCK!#REF!</f>
        <v>#REF!</v>
      </c>
      <c r="I562" s="30">
        <f>STOCK!I983</f>
        <v>0</v>
      </c>
      <c r="J562" s="30">
        <f>STOCK!J983</f>
        <v>0</v>
      </c>
      <c r="K562" s="30" t="e">
        <f>STOCK!#REF!</f>
        <v>#REF!</v>
      </c>
      <c r="L562" s="30">
        <f>STOCK!K983</f>
        <v>0</v>
      </c>
      <c r="U562" s="30">
        <v>1</v>
      </c>
      <c r="V562" s="30">
        <f>STOCK!O983</f>
        <v>0</v>
      </c>
      <c r="X562" s="30">
        <v>0</v>
      </c>
      <c r="Y562" s="30">
        <f t="shared" si="9"/>
        <v>0</v>
      </c>
      <c r="AG562" s="30">
        <f>STOCK!A983</f>
        <v>0</v>
      </c>
      <c r="AI562" s="30">
        <v>0</v>
      </c>
    </row>
    <row r="563" spans="1:35" x14ac:dyDescent="0.15">
      <c r="A563" s="30">
        <f>STOCK!C984</f>
        <v>0</v>
      </c>
      <c r="B563" s="30">
        <f>STOCK!D984</f>
        <v>0</v>
      </c>
      <c r="C563" s="30">
        <f>STOCK!E984</f>
        <v>0</v>
      </c>
      <c r="D563" s="30">
        <f>STOCK!F984</f>
        <v>0</v>
      </c>
      <c r="E563" s="30">
        <f>STOCK!G984</f>
        <v>0</v>
      </c>
      <c r="F563" s="30" t="e">
        <f>STOCK!#REF!</f>
        <v>#REF!</v>
      </c>
      <c r="G563" s="30">
        <f>STOCK!H984</f>
        <v>0</v>
      </c>
      <c r="H563" s="30" t="e">
        <f>STOCK!#REF!</f>
        <v>#REF!</v>
      </c>
      <c r="I563" s="30">
        <f>STOCK!I984</f>
        <v>0</v>
      </c>
      <c r="J563" s="30">
        <f>STOCK!J984</f>
        <v>0</v>
      </c>
      <c r="K563" s="30" t="e">
        <f>STOCK!#REF!</f>
        <v>#REF!</v>
      </c>
      <c r="L563" s="30">
        <f>STOCK!K984</f>
        <v>0</v>
      </c>
      <c r="U563" s="30">
        <v>1</v>
      </c>
      <c r="V563" s="30">
        <f>STOCK!O984</f>
        <v>0</v>
      </c>
      <c r="X563" s="30">
        <v>0</v>
      </c>
      <c r="Y563" s="30">
        <f t="shared" si="9"/>
        <v>0</v>
      </c>
      <c r="AG563" s="30">
        <f>STOCK!A984</f>
        <v>0</v>
      </c>
      <c r="AI563" s="30">
        <v>0</v>
      </c>
    </row>
    <row r="564" spans="1:35" x14ac:dyDescent="0.15">
      <c r="A564" s="30">
        <f>STOCK!C985</f>
        <v>0</v>
      </c>
      <c r="B564" s="30">
        <f>STOCK!D985</f>
        <v>0</v>
      </c>
      <c r="C564" s="30">
        <f>STOCK!E985</f>
        <v>0</v>
      </c>
      <c r="D564" s="30">
        <f>STOCK!F985</f>
        <v>0</v>
      </c>
      <c r="E564" s="30">
        <f>STOCK!G985</f>
        <v>0</v>
      </c>
      <c r="F564" s="30" t="e">
        <f>STOCK!#REF!</f>
        <v>#REF!</v>
      </c>
      <c r="G564" s="30">
        <f>STOCK!H985</f>
        <v>0</v>
      </c>
      <c r="H564" s="30" t="e">
        <f>STOCK!#REF!</f>
        <v>#REF!</v>
      </c>
      <c r="I564" s="30">
        <f>STOCK!I985</f>
        <v>0</v>
      </c>
      <c r="J564" s="30">
        <f>STOCK!J985</f>
        <v>0</v>
      </c>
      <c r="K564" s="30" t="e">
        <f>STOCK!#REF!</f>
        <v>#REF!</v>
      </c>
      <c r="L564" s="30">
        <f>STOCK!K985</f>
        <v>0</v>
      </c>
      <c r="U564" s="30">
        <v>1</v>
      </c>
      <c r="V564" s="30">
        <f>STOCK!O985</f>
        <v>0</v>
      </c>
      <c r="X564" s="30">
        <v>0</v>
      </c>
      <c r="Y564" s="30">
        <f t="shared" si="9"/>
        <v>0</v>
      </c>
      <c r="AG564" s="30">
        <f>STOCK!A985</f>
        <v>0</v>
      </c>
      <c r="AI564" s="30">
        <v>0</v>
      </c>
    </row>
    <row r="565" spans="1:35" x14ac:dyDescent="0.15">
      <c r="A565" s="30">
        <f>STOCK!C986</f>
        <v>0</v>
      </c>
      <c r="B565" s="30">
        <f>STOCK!D986</f>
        <v>0</v>
      </c>
      <c r="C565" s="30">
        <f>STOCK!E986</f>
        <v>0</v>
      </c>
      <c r="D565" s="30">
        <f>STOCK!F986</f>
        <v>0</v>
      </c>
      <c r="E565" s="30">
        <f>STOCK!G986</f>
        <v>0</v>
      </c>
      <c r="F565" s="30" t="e">
        <f>STOCK!#REF!</f>
        <v>#REF!</v>
      </c>
      <c r="G565" s="30">
        <f>STOCK!H986</f>
        <v>0</v>
      </c>
      <c r="H565" s="30" t="e">
        <f>STOCK!#REF!</f>
        <v>#REF!</v>
      </c>
      <c r="I565" s="30">
        <f>STOCK!I986</f>
        <v>0</v>
      </c>
      <c r="J565" s="30">
        <f>STOCK!J986</f>
        <v>0</v>
      </c>
      <c r="K565" s="30" t="e">
        <f>STOCK!#REF!</f>
        <v>#REF!</v>
      </c>
      <c r="L565" s="30">
        <f>STOCK!K986</f>
        <v>0</v>
      </c>
      <c r="U565" s="30">
        <v>1</v>
      </c>
      <c r="V565" s="30">
        <f>STOCK!O986</f>
        <v>0</v>
      </c>
      <c r="X565" s="30">
        <v>0</v>
      </c>
      <c r="Y565" s="30">
        <f t="shared" si="9"/>
        <v>0</v>
      </c>
      <c r="AG565" s="30">
        <f>STOCK!A986</f>
        <v>0</v>
      </c>
      <c r="AI565" s="30">
        <v>0</v>
      </c>
    </row>
    <row r="566" spans="1:35" x14ac:dyDescent="0.15">
      <c r="A566" s="30">
        <f>STOCK!C987</f>
        <v>0</v>
      </c>
      <c r="B566" s="30">
        <f>STOCK!D987</f>
        <v>0</v>
      </c>
      <c r="C566" s="30">
        <f>STOCK!E987</f>
        <v>0</v>
      </c>
      <c r="D566" s="30">
        <f>STOCK!F987</f>
        <v>0</v>
      </c>
      <c r="E566" s="30">
        <f>STOCK!G987</f>
        <v>0</v>
      </c>
      <c r="F566" s="30" t="e">
        <f>STOCK!#REF!</f>
        <v>#REF!</v>
      </c>
      <c r="G566" s="30">
        <f>STOCK!H987</f>
        <v>0</v>
      </c>
      <c r="H566" s="30" t="e">
        <f>STOCK!#REF!</f>
        <v>#REF!</v>
      </c>
      <c r="I566" s="30">
        <f>STOCK!I987</f>
        <v>0</v>
      </c>
      <c r="J566" s="30">
        <f>STOCK!J987</f>
        <v>0</v>
      </c>
      <c r="K566" s="30" t="e">
        <f>STOCK!#REF!</f>
        <v>#REF!</v>
      </c>
      <c r="L566" s="30">
        <f>STOCK!K987</f>
        <v>0</v>
      </c>
      <c r="U566" s="30">
        <v>1</v>
      </c>
      <c r="V566" s="30">
        <f>STOCK!O987</f>
        <v>0</v>
      </c>
      <c r="X566" s="30">
        <v>0</v>
      </c>
      <c r="Y566" s="30">
        <f t="shared" si="9"/>
        <v>0</v>
      </c>
      <c r="AG566" s="30">
        <f>STOCK!A987</f>
        <v>0</v>
      </c>
      <c r="AI566" s="30">
        <v>0</v>
      </c>
    </row>
    <row r="567" spans="1:35" x14ac:dyDescent="0.15">
      <c r="A567" s="30">
        <f>STOCK!C988</f>
        <v>0</v>
      </c>
      <c r="B567" s="30">
        <f>STOCK!D988</f>
        <v>0</v>
      </c>
      <c r="C567" s="30">
        <f>STOCK!E988</f>
        <v>0</v>
      </c>
      <c r="D567" s="30">
        <f>STOCK!F988</f>
        <v>0</v>
      </c>
      <c r="E567" s="30">
        <f>STOCK!G988</f>
        <v>0</v>
      </c>
      <c r="F567" s="30" t="e">
        <f>STOCK!#REF!</f>
        <v>#REF!</v>
      </c>
      <c r="G567" s="30">
        <f>STOCK!H988</f>
        <v>0</v>
      </c>
      <c r="H567" s="30" t="e">
        <f>STOCK!#REF!</f>
        <v>#REF!</v>
      </c>
      <c r="I567" s="30">
        <f>STOCK!I988</f>
        <v>0</v>
      </c>
      <c r="J567" s="30">
        <f>STOCK!J988</f>
        <v>0</v>
      </c>
      <c r="K567" s="30" t="e">
        <f>STOCK!#REF!</f>
        <v>#REF!</v>
      </c>
      <c r="L567" s="30">
        <f>STOCK!K988</f>
        <v>0</v>
      </c>
      <c r="U567" s="30">
        <v>1</v>
      </c>
      <c r="V567" s="30">
        <f>STOCK!O988</f>
        <v>0</v>
      </c>
      <c r="X567" s="30">
        <v>0</v>
      </c>
      <c r="Y567" s="30">
        <f t="shared" si="9"/>
        <v>0</v>
      </c>
      <c r="AG567" s="30">
        <f>STOCK!A988</f>
        <v>0</v>
      </c>
      <c r="AI567" s="30">
        <v>0</v>
      </c>
    </row>
    <row r="568" spans="1:35" x14ac:dyDescent="0.15">
      <c r="A568" s="30">
        <f>STOCK!C989</f>
        <v>0</v>
      </c>
      <c r="B568" s="30">
        <f>STOCK!D989</f>
        <v>0</v>
      </c>
      <c r="C568" s="30">
        <f>STOCK!E989</f>
        <v>0</v>
      </c>
      <c r="D568" s="30">
        <f>STOCK!F989</f>
        <v>0</v>
      </c>
      <c r="E568" s="30">
        <f>STOCK!G989</f>
        <v>0</v>
      </c>
      <c r="F568" s="30" t="e">
        <f>STOCK!#REF!</f>
        <v>#REF!</v>
      </c>
      <c r="G568" s="30">
        <f>STOCK!H989</f>
        <v>0</v>
      </c>
      <c r="H568" s="30" t="e">
        <f>STOCK!#REF!</f>
        <v>#REF!</v>
      </c>
      <c r="I568" s="30">
        <f>STOCK!I989</f>
        <v>0</v>
      </c>
      <c r="J568" s="30">
        <f>STOCK!J989</f>
        <v>0</v>
      </c>
      <c r="K568" s="30" t="e">
        <f>STOCK!#REF!</f>
        <v>#REF!</v>
      </c>
      <c r="L568" s="30">
        <f>STOCK!K989</f>
        <v>0</v>
      </c>
      <c r="U568" s="30">
        <v>1</v>
      </c>
      <c r="V568" s="30">
        <f>STOCK!O989</f>
        <v>0</v>
      </c>
      <c r="X568" s="30">
        <v>0</v>
      </c>
      <c r="Y568" s="30">
        <f t="shared" si="9"/>
        <v>0</v>
      </c>
      <c r="AG568" s="30">
        <f>STOCK!A989</f>
        <v>0</v>
      </c>
      <c r="AI568" s="30">
        <v>0</v>
      </c>
    </row>
    <row r="569" spans="1:35" x14ac:dyDescent="0.15">
      <c r="A569" s="30">
        <f>STOCK!C990</f>
        <v>0</v>
      </c>
      <c r="B569" s="30">
        <f>STOCK!D990</f>
        <v>0</v>
      </c>
      <c r="C569" s="30">
        <f>STOCK!E990</f>
        <v>0</v>
      </c>
      <c r="D569" s="30">
        <f>STOCK!F990</f>
        <v>0</v>
      </c>
      <c r="E569" s="30">
        <f>STOCK!G990</f>
        <v>0</v>
      </c>
      <c r="F569" s="30" t="e">
        <f>STOCK!#REF!</f>
        <v>#REF!</v>
      </c>
      <c r="G569" s="30">
        <f>STOCK!H990</f>
        <v>0</v>
      </c>
      <c r="H569" s="30" t="e">
        <f>STOCK!#REF!</f>
        <v>#REF!</v>
      </c>
      <c r="I569" s="30">
        <f>STOCK!I990</f>
        <v>0</v>
      </c>
      <c r="J569" s="30">
        <f>STOCK!J990</f>
        <v>0</v>
      </c>
      <c r="K569" s="30" t="e">
        <f>STOCK!#REF!</f>
        <v>#REF!</v>
      </c>
      <c r="L569" s="30">
        <f>STOCK!K990</f>
        <v>0</v>
      </c>
      <c r="U569" s="30">
        <v>1</v>
      </c>
      <c r="V569" s="30">
        <f>STOCK!O990</f>
        <v>0</v>
      </c>
      <c r="X569" s="30">
        <v>0</v>
      </c>
      <c r="Y569" s="30">
        <f t="shared" si="9"/>
        <v>0</v>
      </c>
      <c r="AG569" s="30">
        <f>STOCK!A990</f>
        <v>0</v>
      </c>
      <c r="AI569" s="30">
        <v>0</v>
      </c>
    </row>
    <row r="570" spans="1:35" x14ac:dyDescent="0.15">
      <c r="A570" s="30">
        <f>STOCK!C991</f>
        <v>0</v>
      </c>
      <c r="B570" s="30">
        <f>STOCK!D991</f>
        <v>0</v>
      </c>
      <c r="C570" s="30">
        <f>STOCK!E991</f>
        <v>0</v>
      </c>
      <c r="D570" s="30">
        <f>STOCK!F991</f>
        <v>0</v>
      </c>
      <c r="E570" s="30">
        <f>STOCK!G991</f>
        <v>0</v>
      </c>
      <c r="F570" s="30" t="e">
        <f>STOCK!#REF!</f>
        <v>#REF!</v>
      </c>
      <c r="G570" s="30">
        <f>STOCK!H991</f>
        <v>0</v>
      </c>
      <c r="H570" s="30" t="e">
        <f>STOCK!#REF!</f>
        <v>#REF!</v>
      </c>
      <c r="I570" s="30">
        <f>STOCK!I991</f>
        <v>0</v>
      </c>
      <c r="J570" s="30">
        <f>STOCK!J991</f>
        <v>0</v>
      </c>
      <c r="K570" s="30" t="e">
        <f>STOCK!#REF!</f>
        <v>#REF!</v>
      </c>
      <c r="L570" s="30">
        <f>STOCK!K991</f>
        <v>0</v>
      </c>
      <c r="U570" s="30">
        <v>1</v>
      </c>
      <c r="V570" s="30">
        <f>STOCK!O991</f>
        <v>0</v>
      </c>
      <c r="X570" s="30">
        <v>0</v>
      </c>
      <c r="Y570" s="30">
        <f t="shared" si="9"/>
        <v>0</v>
      </c>
      <c r="AG570" s="30">
        <f>STOCK!A991</f>
        <v>0</v>
      </c>
      <c r="AI570" s="30">
        <v>0</v>
      </c>
    </row>
    <row r="571" spans="1:35" x14ac:dyDescent="0.15">
      <c r="A571" s="30">
        <f>STOCK!C992</f>
        <v>0</v>
      </c>
      <c r="B571" s="30">
        <f>STOCK!D992</f>
        <v>0</v>
      </c>
      <c r="C571" s="30">
        <f>STOCK!E992</f>
        <v>0</v>
      </c>
      <c r="D571" s="30">
        <f>STOCK!F992</f>
        <v>0</v>
      </c>
      <c r="E571" s="30">
        <f>STOCK!G992</f>
        <v>0</v>
      </c>
      <c r="F571" s="30" t="e">
        <f>STOCK!#REF!</f>
        <v>#REF!</v>
      </c>
      <c r="G571" s="30">
        <f>STOCK!H992</f>
        <v>0</v>
      </c>
      <c r="H571" s="30" t="e">
        <f>STOCK!#REF!</f>
        <v>#REF!</v>
      </c>
      <c r="I571" s="30">
        <f>STOCK!I992</f>
        <v>0</v>
      </c>
      <c r="J571" s="30">
        <f>STOCK!J992</f>
        <v>0</v>
      </c>
      <c r="K571" s="30" t="e">
        <f>STOCK!#REF!</f>
        <v>#REF!</v>
      </c>
      <c r="L571" s="30">
        <f>STOCK!K992</f>
        <v>0</v>
      </c>
      <c r="U571" s="30">
        <v>1</v>
      </c>
      <c r="V571" s="30">
        <f>STOCK!O992</f>
        <v>0</v>
      </c>
      <c r="X571" s="30">
        <v>0</v>
      </c>
      <c r="Y571" s="30">
        <f t="shared" si="9"/>
        <v>0</v>
      </c>
      <c r="AG571" s="30">
        <f>STOCK!A992</f>
        <v>0</v>
      </c>
      <c r="AI571" s="30">
        <v>0</v>
      </c>
    </row>
    <row r="572" spans="1:35" x14ac:dyDescent="0.15">
      <c r="A572" s="30">
        <f>STOCK!C993</f>
        <v>0</v>
      </c>
      <c r="B572" s="30">
        <f>STOCK!D993</f>
        <v>0</v>
      </c>
      <c r="C572" s="30">
        <f>STOCK!E993</f>
        <v>0</v>
      </c>
      <c r="D572" s="30">
        <f>STOCK!F993</f>
        <v>0</v>
      </c>
      <c r="E572" s="30">
        <f>STOCK!G993</f>
        <v>0</v>
      </c>
      <c r="F572" s="30" t="e">
        <f>STOCK!#REF!</f>
        <v>#REF!</v>
      </c>
      <c r="G572" s="30">
        <f>STOCK!H993</f>
        <v>0</v>
      </c>
      <c r="H572" s="30" t="e">
        <f>STOCK!#REF!</f>
        <v>#REF!</v>
      </c>
      <c r="I572" s="30">
        <f>STOCK!I993</f>
        <v>0</v>
      </c>
      <c r="J572" s="30">
        <f>STOCK!J993</f>
        <v>0</v>
      </c>
      <c r="K572" s="30" t="e">
        <f>STOCK!#REF!</f>
        <v>#REF!</v>
      </c>
      <c r="L572" s="30">
        <f>STOCK!K993</f>
        <v>0</v>
      </c>
      <c r="U572" s="30">
        <v>1</v>
      </c>
      <c r="V572" s="30">
        <f>STOCK!O993</f>
        <v>0</v>
      </c>
      <c r="X572" s="30">
        <v>0</v>
      </c>
      <c r="Y572" s="30">
        <f t="shared" si="9"/>
        <v>0</v>
      </c>
      <c r="AG572" s="30">
        <f>STOCK!A993</f>
        <v>0</v>
      </c>
      <c r="AI572" s="30">
        <v>0</v>
      </c>
    </row>
    <row r="573" spans="1:35" x14ac:dyDescent="0.15">
      <c r="A573" s="30">
        <f>STOCK!C994</f>
        <v>0</v>
      </c>
      <c r="B573" s="30">
        <f>STOCK!D994</f>
        <v>0</v>
      </c>
      <c r="C573" s="30">
        <f>STOCK!E994</f>
        <v>0</v>
      </c>
      <c r="D573" s="30">
        <f>STOCK!F994</f>
        <v>0</v>
      </c>
      <c r="E573" s="30">
        <f>STOCK!G994</f>
        <v>0</v>
      </c>
      <c r="F573" s="30" t="e">
        <f>STOCK!#REF!</f>
        <v>#REF!</v>
      </c>
      <c r="G573" s="30">
        <f>STOCK!H994</f>
        <v>0</v>
      </c>
      <c r="H573" s="30" t="e">
        <f>STOCK!#REF!</f>
        <v>#REF!</v>
      </c>
      <c r="I573" s="30">
        <f>STOCK!I994</f>
        <v>0</v>
      </c>
      <c r="J573" s="30">
        <f>STOCK!J994</f>
        <v>0</v>
      </c>
      <c r="K573" s="30" t="e">
        <f>STOCK!#REF!</f>
        <v>#REF!</v>
      </c>
      <c r="L573" s="30">
        <f>STOCK!K994</f>
        <v>0</v>
      </c>
      <c r="U573" s="30">
        <v>1</v>
      </c>
      <c r="V573" s="30">
        <f>STOCK!O994</f>
        <v>0</v>
      </c>
      <c r="X573" s="30">
        <v>0</v>
      </c>
      <c r="Y573" s="30">
        <f t="shared" si="9"/>
        <v>0</v>
      </c>
      <c r="AG573" s="30">
        <f>STOCK!A994</f>
        <v>0</v>
      </c>
      <c r="AI573" s="30">
        <v>0</v>
      </c>
    </row>
    <row r="574" spans="1:35" x14ac:dyDescent="0.15">
      <c r="A574" s="30">
        <f>STOCK!C995</f>
        <v>0</v>
      </c>
      <c r="B574" s="30">
        <f>STOCK!D995</f>
        <v>0</v>
      </c>
      <c r="C574" s="30">
        <f>STOCK!E995</f>
        <v>0</v>
      </c>
      <c r="D574" s="30">
        <f>STOCK!F995</f>
        <v>0</v>
      </c>
      <c r="E574" s="30">
        <f>STOCK!G995</f>
        <v>0</v>
      </c>
      <c r="F574" s="30" t="e">
        <f>STOCK!#REF!</f>
        <v>#REF!</v>
      </c>
      <c r="G574" s="30">
        <f>STOCK!H995</f>
        <v>0</v>
      </c>
      <c r="H574" s="30" t="e">
        <f>STOCK!#REF!</f>
        <v>#REF!</v>
      </c>
      <c r="I574" s="30">
        <f>STOCK!I995</f>
        <v>0</v>
      </c>
      <c r="J574" s="30">
        <f>STOCK!J995</f>
        <v>0</v>
      </c>
      <c r="K574" s="30" t="e">
        <f>STOCK!#REF!</f>
        <v>#REF!</v>
      </c>
      <c r="L574" s="30">
        <f>STOCK!K995</f>
        <v>0</v>
      </c>
      <c r="U574" s="30">
        <v>1</v>
      </c>
      <c r="V574" s="30">
        <f>STOCK!O995</f>
        <v>0</v>
      </c>
      <c r="X574" s="30">
        <v>0</v>
      </c>
      <c r="Y574" s="30">
        <f t="shared" si="9"/>
        <v>0</v>
      </c>
      <c r="AG574" s="30">
        <f>STOCK!A995</f>
        <v>0</v>
      </c>
      <c r="AI574" s="30">
        <v>0</v>
      </c>
    </row>
    <row r="575" spans="1:35" x14ac:dyDescent="0.15">
      <c r="A575" s="30">
        <f>STOCK!C996</f>
        <v>0</v>
      </c>
      <c r="B575" s="30">
        <f>STOCK!D996</f>
        <v>0</v>
      </c>
      <c r="C575" s="30">
        <f>STOCK!E996</f>
        <v>0</v>
      </c>
      <c r="D575" s="30">
        <f>STOCK!F996</f>
        <v>0</v>
      </c>
      <c r="E575" s="30">
        <f>STOCK!G996</f>
        <v>0</v>
      </c>
      <c r="F575" s="30" t="e">
        <f>STOCK!#REF!</f>
        <v>#REF!</v>
      </c>
      <c r="G575" s="30">
        <f>STOCK!H996</f>
        <v>0</v>
      </c>
      <c r="H575" s="30" t="e">
        <f>STOCK!#REF!</f>
        <v>#REF!</v>
      </c>
      <c r="I575" s="30">
        <f>STOCK!I996</f>
        <v>0</v>
      </c>
      <c r="J575" s="30">
        <f>STOCK!J996</f>
        <v>0</v>
      </c>
      <c r="K575" s="30" t="e">
        <f>STOCK!#REF!</f>
        <v>#REF!</v>
      </c>
      <c r="L575" s="30">
        <f>STOCK!K996</f>
        <v>0</v>
      </c>
      <c r="U575" s="30">
        <v>1</v>
      </c>
      <c r="V575" s="30">
        <f>STOCK!O996</f>
        <v>0</v>
      </c>
      <c r="X575" s="30">
        <v>0</v>
      </c>
      <c r="Y575" s="30">
        <f t="shared" si="9"/>
        <v>0</v>
      </c>
      <c r="AG575" s="30">
        <f>STOCK!A996</f>
        <v>0</v>
      </c>
      <c r="AI575" s="30">
        <v>0</v>
      </c>
    </row>
    <row r="576" spans="1:35" x14ac:dyDescent="0.15">
      <c r="A576" s="30">
        <f>STOCK!C997</f>
        <v>0</v>
      </c>
      <c r="B576" s="30">
        <f>STOCK!D997</f>
        <v>0</v>
      </c>
      <c r="C576" s="30">
        <f>STOCK!E997</f>
        <v>0</v>
      </c>
      <c r="D576" s="30">
        <f>STOCK!F997</f>
        <v>0</v>
      </c>
      <c r="E576" s="30">
        <f>STOCK!G997</f>
        <v>0</v>
      </c>
      <c r="F576" s="30" t="e">
        <f>STOCK!#REF!</f>
        <v>#REF!</v>
      </c>
      <c r="G576" s="30">
        <f>STOCK!H997</f>
        <v>0</v>
      </c>
      <c r="H576" s="30" t="e">
        <f>STOCK!#REF!</f>
        <v>#REF!</v>
      </c>
      <c r="I576" s="30">
        <f>STOCK!I997</f>
        <v>0</v>
      </c>
      <c r="J576" s="30">
        <f>STOCK!J997</f>
        <v>0</v>
      </c>
      <c r="K576" s="30" t="e">
        <f>STOCK!#REF!</f>
        <v>#REF!</v>
      </c>
      <c r="L576" s="30">
        <f>STOCK!K997</f>
        <v>0</v>
      </c>
      <c r="U576" s="30">
        <v>1</v>
      </c>
      <c r="V576" s="30">
        <f>STOCK!O997</f>
        <v>0</v>
      </c>
      <c r="X576" s="30">
        <v>0</v>
      </c>
      <c r="Y576" s="30">
        <f t="shared" si="9"/>
        <v>0</v>
      </c>
      <c r="AG576" s="30">
        <f>STOCK!A997</f>
        <v>0</v>
      </c>
      <c r="AI576" s="30">
        <v>0</v>
      </c>
    </row>
    <row r="577" spans="1:35" x14ac:dyDescent="0.15">
      <c r="A577" s="30">
        <f>STOCK!C998</f>
        <v>0</v>
      </c>
      <c r="B577" s="30">
        <f>STOCK!D998</f>
        <v>0</v>
      </c>
      <c r="C577" s="30">
        <f>STOCK!E998</f>
        <v>0</v>
      </c>
      <c r="D577" s="30">
        <f>STOCK!F998</f>
        <v>0</v>
      </c>
      <c r="E577" s="30">
        <f>STOCK!G998</f>
        <v>0</v>
      </c>
      <c r="F577" s="30" t="e">
        <f>STOCK!#REF!</f>
        <v>#REF!</v>
      </c>
      <c r="G577" s="30">
        <f>STOCK!H998</f>
        <v>0</v>
      </c>
      <c r="H577" s="30" t="e">
        <f>STOCK!#REF!</f>
        <v>#REF!</v>
      </c>
      <c r="I577" s="30">
        <f>STOCK!I998</f>
        <v>0</v>
      </c>
      <c r="J577" s="30">
        <f>STOCK!J998</f>
        <v>0</v>
      </c>
      <c r="K577" s="30" t="e">
        <f>STOCK!#REF!</f>
        <v>#REF!</v>
      </c>
      <c r="L577" s="30">
        <f>STOCK!K998</f>
        <v>0</v>
      </c>
      <c r="U577" s="30">
        <v>1</v>
      </c>
      <c r="V577" s="30">
        <f>STOCK!O998</f>
        <v>0</v>
      </c>
      <c r="X577" s="30">
        <v>0</v>
      </c>
      <c r="Y577" s="30">
        <f t="shared" si="9"/>
        <v>0</v>
      </c>
      <c r="AG577" s="30">
        <f>STOCK!A998</f>
        <v>0</v>
      </c>
      <c r="AI577" s="30">
        <v>0</v>
      </c>
    </row>
    <row r="578" spans="1:35" x14ac:dyDescent="0.15">
      <c r="A578" s="30">
        <f>STOCK!C999</f>
        <v>0</v>
      </c>
      <c r="B578" s="30">
        <f>STOCK!D999</f>
        <v>0</v>
      </c>
      <c r="C578" s="30">
        <f>STOCK!E999</f>
        <v>0</v>
      </c>
      <c r="D578" s="30">
        <f>STOCK!F999</f>
        <v>0</v>
      </c>
      <c r="E578" s="30">
        <f>STOCK!G999</f>
        <v>0</v>
      </c>
      <c r="F578" s="30" t="e">
        <f>STOCK!#REF!</f>
        <v>#REF!</v>
      </c>
      <c r="G578" s="30">
        <f>STOCK!H999</f>
        <v>0</v>
      </c>
      <c r="H578" s="30" t="e">
        <f>STOCK!#REF!</f>
        <v>#REF!</v>
      </c>
      <c r="I578" s="30">
        <f>STOCK!I999</f>
        <v>0</v>
      </c>
      <c r="J578" s="30">
        <f>STOCK!J999</f>
        <v>0</v>
      </c>
      <c r="K578" s="30" t="e">
        <f>STOCK!#REF!</f>
        <v>#REF!</v>
      </c>
      <c r="L578" s="30">
        <f>STOCK!K999</f>
        <v>0</v>
      </c>
      <c r="U578" s="30">
        <v>1</v>
      </c>
      <c r="V578" s="30">
        <f>STOCK!O999</f>
        <v>0</v>
      </c>
      <c r="X578" s="30">
        <v>0</v>
      </c>
      <c r="Y578" s="30">
        <f t="shared" si="9"/>
        <v>0</v>
      </c>
      <c r="AG578" s="30">
        <f>STOCK!A999</f>
        <v>0</v>
      </c>
      <c r="AI578" s="30">
        <v>0</v>
      </c>
    </row>
    <row r="579" spans="1:35" x14ac:dyDescent="0.15">
      <c r="A579" s="30">
        <f>STOCK!C1000</f>
        <v>0</v>
      </c>
      <c r="B579" s="30">
        <f>STOCK!D1000</f>
        <v>0</v>
      </c>
      <c r="C579" s="30">
        <f>STOCK!E1000</f>
        <v>0</v>
      </c>
      <c r="D579" s="30">
        <f>STOCK!F1000</f>
        <v>0</v>
      </c>
      <c r="E579" s="30">
        <f>STOCK!G1000</f>
        <v>0</v>
      </c>
      <c r="F579" s="30" t="e">
        <f>STOCK!#REF!</f>
        <v>#REF!</v>
      </c>
      <c r="G579" s="30">
        <f>STOCK!H1000</f>
        <v>0</v>
      </c>
      <c r="H579" s="30" t="e">
        <f>STOCK!#REF!</f>
        <v>#REF!</v>
      </c>
      <c r="I579" s="30">
        <f>STOCK!I1000</f>
        <v>0</v>
      </c>
      <c r="J579" s="30">
        <f>STOCK!J1000</f>
        <v>0</v>
      </c>
      <c r="K579" s="30" t="e">
        <f>STOCK!#REF!</f>
        <v>#REF!</v>
      </c>
      <c r="L579" s="30">
        <f>STOCK!K1000</f>
        <v>0</v>
      </c>
      <c r="U579" s="30">
        <v>1</v>
      </c>
      <c r="V579" s="30">
        <f>STOCK!O1000</f>
        <v>0</v>
      </c>
      <c r="X579" s="30">
        <v>0</v>
      </c>
      <c r="Y579" s="30">
        <f t="shared" si="9"/>
        <v>0</v>
      </c>
      <c r="AG579" s="30">
        <f>STOCK!A1000</f>
        <v>0</v>
      </c>
      <c r="AI579" s="30">
        <v>0</v>
      </c>
    </row>
    <row r="580" spans="1:35" x14ac:dyDescent="0.15">
      <c r="A580" s="30">
        <f>STOCK!C1001</f>
        <v>0</v>
      </c>
      <c r="B580" s="30">
        <f>STOCK!D1001</f>
        <v>0</v>
      </c>
      <c r="C580" s="30">
        <f>STOCK!E1001</f>
        <v>0</v>
      </c>
      <c r="D580" s="30">
        <f>STOCK!F1001</f>
        <v>0</v>
      </c>
      <c r="E580" s="30">
        <f>STOCK!G1001</f>
        <v>0</v>
      </c>
      <c r="F580" s="30" t="e">
        <f>STOCK!#REF!</f>
        <v>#REF!</v>
      </c>
      <c r="G580" s="30">
        <f>STOCK!H1001</f>
        <v>0</v>
      </c>
      <c r="H580" s="30" t="e">
        <f>STOCK!#REF!</f>
        <v>#REF!</v>
      </c>
      <c r="I580" s="30">
        <f>STOCK!I1001</f>
        <v>0</v>
      </c>
      <c r="J580" s="30">
        <f>STOCK!J1001</f>
        <v>0</v>
      </c>
      <c r="K580" s="30" t="e">
        <f>STOCK!#REF!</f>
        <v>#REF!</v>
      </c>
      <c r="L580" s="30">
        <f>STOCK!K1001</f>
        <v>0</v>
      </c>
      <c r="U580" s="30">
        <v>1</v>
      </c>
      <c r="V580" s="30">
        <f>STOCK!O1001</f>
        <v>0</v>
      </c>
      <c r="X580" s="30">
        <v>0</v>
      </c>
      <c r="Y580" s="30">
        <f t="shared" si="9"/>
        <v>0</v>
      </c>
      <c r="AG580" s="30">
        <f>STOCK!A1001</f>
        <v>0</v>
      </c>
      <c r="AI580" s="30">
        <v>0</v>
      </c>
    </row>
    <row r="581" spans="1:35" x14ac:dyDescent="0.15">
      <c r="A581" s="30">
        <f>STOCK!C1002</f>
        <v>0</v>
      </c>
      <c r="B581" s="30">
        <f>STOCK!D1002</f>
        <v>0</v>
      </c>
      <c r="C581" s="30">
        <f>STOCK!E1002</f>
        <v>0</v>
      </c>
      <c r="D581" s="30">
        <f>STOCK!F1002</f>
        <v>0</v>
      </c>
      <c r="E581" s="30">
        <f>STOCK!G1002</f>
        <v>0</v>
      </c>
      <c r="F581" s="30" t="e">
        <f>STOCK!#REF!</f>
        <v>#REF!</v>
      </c>
      <c r="G581" s="30">
        <f>STOCK!H1002</f>
        <v>0</v>
      </c>
      <c r="H581" s="30" t="e">
        <f>STOCK!#REF!</f>
        <v>#REF!</v>
      </c>
      <c r="I581" s="30">
        <f>STOCK!I1002</f>
        <v>0</v>
      </c>
      <c r="J581" s="30">
        <f>STOCK!J1002</f>
        <v>0</v>
      </c>
      <c r="K581" s="30" t="e">
        <f>STOCK!#REF!</f>
        <v>#REF!</v>
      </c>
      <c r="L581" s="30">
        <f>STOCK!K1002</f>
        <v>0</v>
      </c>
      <c r="U581" s="30">
        <v>1</v>
      </c>
      <c r="V581" s="30">
        <f>STOCK!O1002</f>
        <v>0</v>
      </c>
      <c r="X581" s="30">
        <v>0</v>
      </c>
      <c r="Y581" s="30">
        <f t="shared" si="9"/>
        <v>0</v>
      </c>
      <c r="AG581" s="30">
        <f>STOCK!A1002</f>
        <v>0</v>
      </c>
      <c r="AI581" s="30">
        <v>0</v>
      </c>
    </row>
    <row r="582" spans="1:35" x14ac:dyDescent="0.15">
      <c r="A582" s="30">
        <f>STOCK!C1003</f>
        <v>0</v>
      </c>
      <c r="B582" s="30">
        <f>STOCK!D1003</f>
        <v>0</v>
      </c>
      <c r="C582" s="30">
        <f>STOCK!E1003</f>
        <v>0</v>
      </c>
      <c r="D582" s="30">
        <f>STOCK!F1003</f>
        <v>0</v>
      </c>
      <c r="E582" s="30">
        <f>STOCK!G1003</f>
        <v>0</v>
      </c>
      <c r="F582" s="30" t="e">
        <f>STOCK!#REF!</f>
        <v>#REF!</v>
      </c>
      <c r="G582" s="30">
        <f>STOCK!H1003</f>
        <v>0</v>
      </c>
      <c r="H582" s="30" t="e">
        <f>STOCK!#REF!</f>
        <v>#REF!</v>
      </c>
      <c r="I582" s="30">
        <f>STOCK!I1003</f>
        <v>0</v>
      </c>
      <c r="J582" s="30">
        <f>STOCK!J1003</f>
        <v>0</v>
      </c>
      <c r="K582" s="30" t="e">
        <f>STOCK!#REF!</f>
        <v>#REF!</v>
      </c>
      <c r="L582" s="30">
        <f>STOCK!K1003</f>
        <v>0</v>
      </c>
      <c r="U582" s="30">
        <v>1</v>
      </c>
      <c r="V582" s="30">
        <f>STOCK!O1003</f>
        <v>0</v>
      </c>
      <c r="X582" s="30">
        <v>0</v>
      </c>
      <c r="Y582" s="30">
        <f t="shared" ref="Y582:Y587" si="10">IF(V582&gt;0,1,0)</f>
        <v>0</v>
      </c>
      <c r="AG582" s="30">
        <f>STOCK!A1003</f>
        <v>0</v>
      </c>
      <c r="AI582" s="30">
        <v>0</v>
      </c>
    </row>
    <row r="583" spans="1:35" x14ac:dyDescent="0.15">
      <c r="A583" s="30">
        <f>STOCK!C1004</f>
        <v>0</v>
      </c>
      <c r="B583" s="30">
        <f>STOCK!D1004</f>
        <v>0</v>
      </c>
      <c r="C583" s="30">
        <f>STOCK!E1004</f>
        <v>0</v>
      </c>
      <c r="D583" s="30">
        <f>STOCK!F1004</f>
        <v>0</v>
      </c>
      <c r="E583" s="30">
        <f>STOCK!G1004</f>
        <v>0</v>
      </c>
      <c r="F583" s="30" t="e">
        <f>STOCK!#REF!</f>
        <v>#REF!</v>
      </c>
      <c r="G583" s="30">
        <f>STOCK!H1004</f>
        <v>0</v>
      </c>
      <c r="H583" s="30" t="e">
        <f>STOCK!#REF!</f>
        <v>#REF!</v>
      </c>
      <c r="I583" s="30">
        <f>STOCK!I1004</f>
        <v>0</v>
      </c>
      <c r="J583" s="30">
        <f>STOCK!J1004</f>
        <v>0</v>
      </c>
      <c r="K583" s="30" t="e">
        <f>STOCK!#REF!</f>
        <v>#REF!</v>
      </c>
      <c r="L583" s="30">
        <f>STOCK!K1004</f>
        <v>0</v>
      </c>
      <c r="U583" s="30">
        <v>1</v>
      </c>
      <c r="V583" s="30">
        <f>STOCK!O1004</f>
        <v>0</v>
      </c>
      <c r="X583" s="30">
        <v>0</v>
      </c>
      <c r="Y583" s="30">
        <f t="shared" si="10"/>
        <v>0</v>
      </c>
      <c r="AG583" s="30">
        <f>STOCK!A1004</f>
        <v>0</v>
      </c>
      <c r="AI583" s="30">
        <v>0</v>
      </c>
    </row>
    <row r="584" spans="1:35" x14ac:dyDescent="0.15">
      <c r="A584" s="30">
        <f>STOCK!C1005</f>
        <v>0</v>
      </c>
      <c r="B584" s="30">
        <f>STOCK!D1005</f>
        <v>0</v>
      </c>
      <c r="C584" s="30">
        <f>STOCK!E1005</f>
        <v>0</v>
      </c>
      <c r="D584" s="30">
        <f>STOCK!F1005</f>
        <v>0</v>
      </c>
      <c r="E584" s="30">
        <f>STOCK!G1005</f>
        <v>0</v>
      </c>
      <c r="F584" s="30" t="e">
        <f>STOCK!#REF!</f>
        <v>#REF!</v>
      </c>
      <c r="G584" s="30">
        <f>STOCK!H1005</f>
        <v>0</v>
      </c>
      <c r="H584" s="30" t="e">
        <f>STOCK!#REF!</f>
        <v>#REF!</v>
      </c>
      <c r="I584" s="30">
        <f>STOCK!I1005</f>
        <v>0</v>
      </c>
      <c r="J584" s="30">
        <f>STOCK!J1005</f>
        <v>0</v>
      </c>
      <c r="K584" s="30" t="e">
        <f>STOCK!#REF!</f>
        <v>#REF!</v>
      </c>
      <c r="L584" s="30">
        <f>STOCK!K1005</f>
        <v>0</v>
      </c>
      <c r="U584" s="30">
        <v>1</v>
      </c>
      <c r="V584" s="30">
        <f>STOCK!O1005</f>
        <v>0</v>
      </c>
      <c r="X584" s="30">
        <v>0</v>
      </c>
      <c r="Y584" s="30">
        <f t="shared" si="10"/>
        <v>0</v>
      </c>
      <c r="AG584" s="30">
        <f>STOCK!A1005</f>
        <v>0</v>
      </c>
      <c r="AI584" s="30">
        <v>0</v>
      </c>
    </row>
    <row r="585" spans="1:35" x14ac:dyDescent="0.15">
      <c r="A585" s="30">
        <f>STOCK!C1006</f>
        <v>0</v>
      </c>
      <c r="B585" s="30">
        <f>STOCK!D1006</f>
        <v>0</v>
      </c>
      <c r="C585" s="30">
        <f>STOCK!E1006</f>
        <v>0</v>
      </c>
      <c r="D585" s="30">
        <f>STOCK!F1006</f>
        <v>0</v>
      </c>
      <c r="E585" s="30">
        <f>STOCK!G1006</f>
        <v>0</v>
      </c>
      <c r="F585" s="30" t="e">
        <f>STOCK!#REF!</f>
        <v>#REF!</v>
      </c>
      <c r="G585" s="30">
        <f>STOCK!H1006</f>
        <v>0</v>
      </c>
      <c r="H585" s="30" t="e">
        <f>STOCK!#REF!</f>
        <v>#REF!</v>
      </c>
      <c r="I585" s="30">
        <f>STOCK!I1006</f>
        <v>0</v>
      </c>
      <c r="J585" s="30">
        <f>STOCK!J1006</f>
        <v>0</v>
      </c>
      <c r="K585" s="30" t="e">
        <f>STOCK!#REF!</f>
        <v>#REF!</v>
      </c>
      <c r="L585" s="30">
        <f>STOCK!K1006</f>
        <v>0</v>
      </c>
      <c r="U585" s="30">
        <v>1</v>
      </c>
      <c r="V585" s="30">
        <f>STOCK!O1006</f>
        <v>0</v>
      </c>
      <c r="X585" s="30">
        <v>0</v>
      </c>
      <c r="Y585" s="30">
        <f t="shared" si="10"/>
        <v>0</v>
      </c>
      <c r="AG585" s="30">
        <f>STOCK!A1006</f>
        <v>0</v>
      </c>
      <c r="AI585" s="30">
        <v>0</v>
      </c>
    </row>
    <row r="586" spans="1:35" x14ac:dyDescent="0.15">
      <c r="A586" s="30">
        <f>STOCK!C1007</f>
        <v>0</v>
      </c>
      <c r="B586" s="30">
        <f>STOCK!D1007</f>
        <v>0</v>
      </c>
      <c r="C586" s="30">
        <f>STOCK!E1007</f>
        <v>0</v>
      </c>
      <c r="D586" s="30">
        <f>STOCK!F1007</f>
        <v>0</v>
      </c>
      <c r="E586" s="30">
        <f>STOCK!G1007</f>
        <v>0</v>
      </c>
      <c r="F586" s="30" t="e">
        <f>STOCK!#REF!</f>
        <v>#REF!</v>
      </c>
      <c r="G586" s="30">
        <f>STOCK!H1007</f>
        <v>0</v>
      </c>
      <c r="H586" s="30" t="e">
        <f>STOCK!#REF!</f>
        <v>#REF!</v>
      </c>
      <c r="I586" s="30">
        <f>STOCK!I1007</f>
        <v>0</v>
      </c>
      <c r="J586" s="30">
        <f>STOCK!J1007</f>
        <v>0</v>
      </c>
      <c r="K586" s="30" t="e">
        <f>STOCK!#REF!</f>
        <v>#REF!</v>
      </c>
      <c r="L586" s="30">
        <f>STOCK!K1007</f>
        <v>0</v>
      </c>
      <c r="U586" s="30">
        <v>1</v>
      </c>
      <c r="V586" s="30">
        <f>STOCK!O1007</f>
        <v>0</v>
      </c>
      <c r="X586" s="30">
        <v>0</v>
      </c>
      <c r="Y586" s="30">
        <f t="shared" si="10"/>
        <v>0</v>
      </c>
      <c r="AG586" s="30">
        <f>STOCK!A1007</f>
        <v>0</v>
      </c>
      <c r="AI586" s="30">
        <v>0</v>
      </c>
    </row>
    <row r="587" spans="1:35" x14ac:dyDescent="0.15">
      <c r="A587" s="30">
        <f>STOCK!C1008</f>
        <v>0</v>
      </c>
      <c r="B587" s="30">
        <f>STOCK!D1008</f>
        <v>0</v>
      </c>
      <c r="C587" s="30">
        <f>STOCK!E1008</f>
        <v>0</v>
      </c>
      <c r="D587" s="30">
        <f>STOCK!F1008</f>
        <v>0</v>
      </c>
      <c r="E587" s="30">
        <f>STOCK!G1008</f>
        <v>0</v>
      </c>
      <c r="F587" s="30" t="e">
        <f>STOCK!#REF!</f>
        <v>#REF!</v>
      </c>
      <c r="G587" s="30">
        <f>STOCK!H1008</f>
        <v>0</v>
      </c>
      <c r="H587" s="30" t="e">
        <f>STOCK!#REF!</f>
        <v>#REF!</v>
      </c>
      <c r="I587" s="30">
        <f>STOCK!I1008</f>
        <v>0</v>
      </c>
      <c r="J587" s="30">
        <f>STOCK!J1008</f>
        <v>0</v>
      </c>
      <c r="K587" s="30" t="e">
        <f>STOCK!#REF!</f>
        <v>#REF!</v>
      </c>
      <c r="L587" s="30">
        <f>STOCK!K1008</f>
        <v>0</v>
      </c>
      <c r="U587" s="30">
        <v>1</v>
      </c>
      <c r="V587" s="30">
        <f>STOCK!O1008</f>
        <v>0</v>
      </c>
      <c r="X587" s="30">
        <v>0</v>
      </c>
      <c r="Y587" s="30">
        <f t="shared" si="10"/>
        <v>0</v>
      </c>
      <c r="AG587" s="30">
        <f>STOCK!A1008</f>
        <v>0</v>
      </c>
      <c r="AI587" s="30">
        <v>0</v>
      </c>
    </row>
    <row r="588" spans="1:35" x14ac:dyDescent="0.15">
      <c r="A588" s="30">
        <f>STOCK!C1009</f>
        <v>0</v>
      </c>
      <c r="B588" s="30">
        <f>STOCK!D1009</f>
        <v>0</v>
      </c>
      <c r="C588" s="30">
        <f>STOCK!E1009</f>
        <v>0</v>
      </c>
      <c r="D588" s="30">
        <f>STOCK!F1009</f>
        <v>0</v>
      </c>
      <c r="E588" s="30">
        <f>STOCK!G1009</f>
        <v>0</v>
      </c>
      <c r="F588" s="30" t="e">
        <f>STOCK!#REF!</f>
        <v>#REF!</v>
      </c>
      <c r="G588" s="30">
        <f>STOCK!H1009</f>
        <v>0</v>
      </c>
      <c r="H588" s="30" t="e">
        <f>STOCK!#REF!</f>
        <v>#REF!</v>
      </c>
      <c r="I588" s="30">
        <f>STOCK!I1009</f>
        <v>0</v>
      </c>
      <c r="J588" s="30">
        <f>STOCK!J1009</f>
        <v>0</v>
      </c>
      <c r="K588" s="30" t="e">
        <f>STOCK!#REF!</f>
        <v>#REF!</v>
      </c>
      <c r="L588" s="30">
        <f>STOCK!K1009</f>
        <v>0</v>
      </c>
      <c r="U588" s="30">
        <v>1</v>
      </c>
      <c r="V588" s="30">
        <f>STOCK!O1009</f>
        <v>0</v>
      </c>
      <c r="X588" s="30">
        <v>0</v>
      </c>
      <c r="Y588" s="30">
        <f t="shared" ref="Y588:Y651" si="11">IF(V588&gt;0,1,0)</f>
        <v>0</v>
      </c>
      <c r="AG588" s="30">
        <f>STOCK!A1009</f>
        <v>0</v>
      </c>
      <c r="AI588" s="30">
        <v>0</v>
      </c>
    </row>
    <row r="589" spans="1:35" x14ac:dyDescent="0.15">
      <c r="A589" s="30">
        <f>STOCK!C1010</f>
        <v>0</v>
      </c>
      <c r="B589" s="30">
        <f>STOCK!D1010</f>
        <v>0</v>
      </c>
      <c r="C589" s="30">
        <f>STOCK!E1010</f>
        <v>0</v>
      </c>
      <c r="D589" s="30">
        <f>STOCK!F1010</f>
        <v>0</v>
      </c>
      <c r="E589" s="30">
        <f>STOCK!G1010</f>
        <v>0</v>
      </c>
      <c r="F589" s="30" t="e">
        <f>STOCK!#REF!</f>
        <v>#REF!</v>
      </c>
      <c r="G589" s="30">
        <f>STOCK!H1010</f>
        <v>0</v>
      </c>
      <c r="H589" s="30" t="e">
        <f>STOCK!#REF!</f>
        <v>#REF!</v>
      </c>
      <c r="I589" s="30">
        <f>STOCK!I1010</f>
        <v>0</v>
      </c>
      <c r="J589" s="30">
        <f>STOCK!J1010</f>
        <v>0</v>
      </c>
      <c r="K589" s="30" t="e">
        <f>STOCK!#REF!</f>
        <v>#REF!</v>
      </c>
      <c r="L589" s="30">
        <f>STOCK!K1010</f>
        <v>0</v>
      </c>
      <c r="U589" s="30">
        <v>1</v>
      </c>
      <c r="V589" s="30">
        <f>STOCK!O1010</f>
        <v>0</v>
      </c>
      <c r="X589" s="30">
        <v>0</v>
      </c>
      <c r="Y589" s="30">
        <f t="shared" si="11"/>
        <v>0</v>
      </c>
      <c r="AG589" s="30">
        <f>STOCK!A1010</f>
        <v>0</v>
      </c>
      <c r="AI589" s="30">
        <v>0</v>
      </c>
    </row>
    <row r="590" spans="1:35" x14ac:dyDescent="0.15">
      <c r="A590" s="30">
        <f>STOCK!C1011</f>
        <v>0</v>
      </c>
      <c r="B590" s="30">
        <f>STOCK!D1011</f>
        <v>0</v>
      </c>
      <c r="C590" s="30">
        <f>STOCK!E1011</f>
        <v>0</v>
      </c>
      <c r="D590" s="30">
        <f>STOCK!F1011</f>
        <v>0</v>
      </c>
      <c r="E590" s="30">
        <f>STOCK!G1011</f>
        <v>0</v>
      </c>
      <c r="F590" s="30" t="e">
        <f>STOCK!#REF!</f>
        <v>#REF!</v>
      </c>
      <c r="G590" s="30">
        <f>STOCK!H1011</f>
        <v>0</v>
      </c>
      <c r="H590" s="30" t="e">
        <f>STOCK!#REF!</f>
        <v>#REF!</v>
      </c>
      <c r="I590" s="30">
        <f>STOCK!I1011</f>
        <v>0</v>
      </c>
      <c r="J590" s="30">
        <f>STOCK!J1011</f>
        <v>0</v>
      </c>
      <c r="K590" s="30" t="e">
        <f>STOCK!#REF!</f>
        <v>#REF!</v>
      </c>
      <c r="L590" s="30">
        <f>STOCK!K1011</f>
        <v>0</v>
      </c>
      <c r="U590" s="30">
        <v>1</v>
      </c>
      <c r="V590" s="30">
        <f>STOCK!O1011</f>
        <v>0</v>
      </c>
      <c r="X590" s="30">
        <v>0</v>
      </c>
      <c r="Y590" s="30">
        <f t="shared" si="11"/>
        <v>0</v>
      </c>
      <c r="AG590" s="30">
        <f>STOCK!A1011</f>
        <v>0</v>
      </c>
      <c r="AI590" s="30">
        <v>0</v>
      </c>
    </row>
    <row r="591" spans="1:35" x14ac:dyDescent="0.15">
      <c r="A591" s="30">
        <f>STOCK!C1012</f>
        <v>0</v>
      </c>
      <c r="B591" s="30">
        <f>STOCK!D1012</f>
        <v>0</v>
      </c>
      <c r="C591" s="30">
        <f>STOCK!E1012</f>
        <v>0</v>
      </c>
      <c r="D591" s="30">
        <f>STOCK!F1012</f>
        <v>0</v>
      </c>
      <c r="E591" s="30">
        <f>STOCK!G1012</f>
        <v>0</v>
      </c>
      <c r="F591" s="30" t="e">
        <f>STOCK!#REF!</f>
        <v>#REF!</v>
      </c>
      <c r="G591" s="30">
        <f>STOCK!H1012</f>
        <v>0</v>
      </c>
      <c r="H591" s="30" t="e">
        <f>STOCK!#REF!</f>
        <v>#REF!</v>
      </c>
      <c r="I591" s="30">
        <f>STOCK!I1012</f>
        <v>0</v>
      </c>
      <c r="J591" s="30">
        <f>STOCK!J1012</f>
        <v>0</v>
      </c>
      <c r="K591" s="30" t="e">
        <f>STOCK!#REF!</f>
        <v>#REF!</v>
      </c>
      <c r="L591" s="30">
        <f>STOCK!K1012</f>
        <v>0</v>
      </c>
      <c r="U591" s="30">
        <v>1</v>
      </c>
      <c r="V591" s="30">
        <f>STOCK!O1012</f>
        <v>0</v>
      </c>
      <c r="X591" s="30">
        <v>0</v>
      </c>
      <c r="Y591" s="30">
        <f t="shared" si="11"/>
        <v>0</v>
      </c>
      <c r="AG591" s="30">
        <f>STOCK!A1012</f>
        <v>0</v>
      </c>
      <c r="AI591" s="30">
        <v>0</v>
      </c>
    </row>
    <row r="592" spans="1:35" x14ac:dyDescent="0.15">
      <c r="A592" s="30">
        <f>STOCK!C1013</f>
        <v>0</v>
      </c>
      <c r="B592" s="30">
        <f>STOCK!D1013</f>
        <v>0</v>
      </c>
      <c r="C592" s="30">
        <f>STOCK!E1013</f>
        <v>0</v>
      </c>
      <c r="D592" s="30">
        <f>STOCK!F1013</f>
        <v>0</v>
      </c>
      <c r="E592" s="30">
        <f>STOCK!G1013</f>
        <v>0</v>
      </c>
      <c r="F592" s="30" t="e">
        <f>STOCK!#REF!</f>
        <v>#REF!</v>
      </c>
      <c r="G592" s="30">
        <f>STOCK!H1013</f>
        <v>0</v>
      </c>
      <c r="H592" s="30" t="e">
        <f>STOCK!#REF!</f>
        <v>#REF!</v>
      </c>
      <c r="I592" s="30">
        <f>STOCK!I1013</f>
        <v>0</v>
      </c>
      <c r="J592" s="30">
        <f>STOCK!J1013</f>
        <v>0</v>
      </c>
      <c r="K592" s="30" t="e">
        <f>STOCK!#REF!</f>
        <v>#REF!</v>
      </c>
      <c r="L592" s="30">
        <f>STOCK!K1013</f>
        <v>0</v>
      </c>
      <c r="U592" s="30">
        <v>1</v>
      </c>
      <c r="V592" s="30">
        <f>STOCK!O1013</f>
        <v>0</v>
      </c>
      <c r="X592" s="30">
        <v>0</v>
      </c>
      <c r="Y592" s="30">
        <f t="shared" si="11"/>
        <v>0</v>
      </c>
      <c r="AG592" s="30">
        <f>STOCK!A1013</f>
        <v>0</v>
      </c>
      <c r="AI592" s="30">
        <v>0</v>
      </c>
    </row>
    <row r="593" spans="1:35" x14ac:dyDescent="0.15">
      <c r="A593" s="30">
        <f>STOCK!C1014</f>
        <v>0</v>
      </c>
      <c r="B593" s="30">
        <f>STOCK!D1014</f>
        <v>0</v>
      </c>
      <c r="C593" s="30">
        <f>STOCK!E1014</f>
        <v>0</v>
      </c>
      <c r="D593" s="30">
        <f>STOCK!F1014</f>
        <v>0</v>
      </c>
      <c r="E593" s="30">
        <f>STOCK!G1014</f>
        <v>0</v>
      </c>
      <c r="F593" s="30" t="e">
        <f>STOCK!#REF!</f>
        <v>#REF!</v>
      </c>
      <c r="G593" s="30">
        <f>STOCK!H1014</f>
        <v>0</v>
      </c>
      <c r="H593" s="30" t="e">
        <f>STOCK!#REF!</f>
        <v>#REF!</v>
      </c>
      <c r="I593" s="30">
        <f>STOCK!I1014</f>
        <v>0</v>
      </c>
      <c r="J593" s="30">
        <f>STOCK!J1014</f>
        <v>0</v>
      </c>
      <c r="K593" s="30" t="e">
        <f>STOCK!#REF!</f>
        <v>#REF!</v>
      </c>
      <c r="L593" s="30">
        <f>STOCK!K1014</f>
        <v>0</v>
      </c>
      <c r="U593" s="30">
        <v>1</v>
      </c>
      <c r="V593" s="30">
        <f>STOCK!O1014</f>
        <v>0</v>
      </c>
      <c r="X593" s="30">
        <v>0</v>
      </c>
      <c r="Y593" s="30">
        <f t="shared" si="11"/>
        <v>0</v>
      </c>
      <c r="AG593" s="30">
        <f>STOCK!A1014</f>
        <v>0</v>
      </c>
      <c r="AI593" s="30">
        <v>0</v>
      </c>
    </row>
    <row r="594" spans="1:35" x14ac:dyDescent="0.15">
      <c r="A594" s="30">
        <f>STOCK!C1015</f>
        <v>0</v>
      </c>
      <c r="B594" s="30">
        <f>STOCK!D1015</f>
        <v>0</v>
      </c>
      <c r="C594" s="30">
        <f>STOCK!E1015</f>
        <v>0</v>
      </c>
      <c r="D594" s="30">
        <f>STOCK!F1015</f>
        <v>0</v>
      </c>
      <c r="E594" s="30">
        <f>STOCK!G1015</f>
        <v>0</v>
      </c>
      <c r="F594" s="30" t="e">
        <f>STOCK!#REF!</f>
        <v>#REF!</v>
      </c>
      <c r="G594" s="30">
        <f>STOCK!H1015</f>
        <v>0</v>
      </c>
      <c r="H594" s="30" t="e">
        <f>STOCK!#REF!</f>
        <v>#REF!</v>
      </c>
      <c r="I594" s="30">
        <f>STOCK!I1015</f>
        <v>0</v>
      </c>
      <c r="J594" s="30">
        <f>STOCK!J1015</f>
        <v>0</v>
      </c>
      <c r="K594" s="30" t="e">
        <f>STOCK!#REF!</f>
        <v>#REF!</v>
      </c>
      <c r="L594" s="30">
        <f>STOCK!K1015</f>
        <v>0</v>
      </c>
      <c r="U594" s="30">
        <v>1</v>
      </c>
      <c r="V594" s="30">
        <f>STOCK!O1015</f>
        <v>0</v>
      </c>
      <c r="X594" s="30">
        <v>0</v>
      </c>
      <c r="Y594" s="30">
        <f t="shared" si="11"/>
        <v>0</v>
      </c>
      <c r="AG594" s="30">
        <f>STOCK!A1015</f>
        <v>0</v>
      </c>
      <c r="AI594" s="30">
        <v>0</v>
      </c>
    </row>
    <row r="595" spans="1:35" x14ac:dyDescent="0.15">
      <c r="A595" s="30">
        <f>STOCK!C1016</f>
        <v>0</v>
      </c>
      <c r="B595" s="30">
        <f>STOCK!D1016</f>
        <v>0</v>
      </c>
      <c r="C595" s="30">
        <f>STOCK!E1016</f>
        <v>0</v>
      </c>
      <c r="D595" s="30">
        <f>STOCK!F1016</f>
        <v>0</v>
      </c>
      <c r="E595" s="30">
        <f>STOCK!G1016</f>
        <v>0</v>
      </c>
      <c r="F595" s="30" t="e">
        <f>STOCK!#REF!</f>
        <v>#REF!</v>
      </c>
      <c r="G595" s="30">
        <f>STOCK!H1016</f>
        <v>0</v>
      </c>
      <c r="H595" s="30" t="e">
        <f>STOCK!#REF!</f>
        <v>#REF!</v>
      </c>
      <c r="I595" s="30">
        <f>STOCK!I1016</f>
        <v>0</v>
      </c>
      <c r="J595" s="30">
        <f>STOCK!J1016</f>
        <v>0</v>
      </c>
      <c r="K595" s="30" t="e">
        <f>STOCK!#REF!</f>
        <v>#REF!</v>
      </c>
      <c r="L595" s="30">
        <f>STOCK!K1016</f>
        <v>0</v>
      </c>
      <c r="U595" s="30">
        <v>1</v>
      </c>
      <c r="V595" s="30">
        <f>STOCK!O1016</f>
        <v>0</v>
      </c>
      <c r="X595" s="30">
        <v>0</v>
      </c>
      <c r="Y595" s="30">
        <f t="shared" si="11"/>
        <v>0</v>
      </c>
      <c r="AG595" s="30">
        <f>STOCK!A1016</f>
        <v>0</v>
      </c>
      <c r="AI595" s="30">
        <v>0</v>
      </c>
    </row>
    <row r="596" spans="1:35" x14ac:dyDescent="0.15">
      <c r="A596" s="30">
        <f>STOCK!C1017</f>
        <v>0</v>
      </c>
      <c r="B596" s="30">
        <f>STOCK!D1017</f>
        <v>0</v>
      </c>
      <c r="C596" s="30">
        <f>STOCK!E1017</f>
        <v>0</v>
      </c>
      <c r="D596" s="30">
        <f>STOCK!F1017</f>
        <v>0</v>
      </c>
      <c r="E596" s="30">
        <f>STOCK!G1017</f>
        <v>0</v>
      </c>
      <c r="F596" s="30" t="e">
        <f>STOCK!#REF!</f>
        <v>#REF!</v>
      </c>
      <c r="G596" s="30">
        <f>STOCK!H1017</f>
        <v>0</v>
      </c>
      <c r="H596" s="30" t="e">
        <f>STOCK!#REF!</f>
        <v>#REF!</v>
      </c>
      <c r="I596" s="30">
        <f>STOCK!I1017</f>
        <v>0</v>
      </c>
      <c r="J596" s="30">
        <f>STOCK!J1017</f>
        <v>0</v>
      </c>
      <c r="K596" s="30" t="e">
        <f>STOCK!#REF!</f>
        <v>#REF!</v>
      </c>
      <c r="L596" s="30">
        <f>STOCK!K1017</f>
        <v>0</v>
      </c>
      <c r="U596" s="30">
        <v>1</v>
      </c>
      <c r="V596" s="30">
        <f>STOCK!O1017</f>
        <v>0</v>
      </c>
      <c r="X596" s="30">
        <v>0</v>
      </c>
      <c r="Y596" s="30">
        <f t="shared" si="11"/>
        <v>0</v>
      </c>
      <c r="AG596" s="30">
        <f>STOCK!A1017</f>
        <v>0</v>
      </c>
      <c r="AI596" s="30">
        <v>0</v>
      </c>
    </row>
    <row r="597" spans="1:35" x14ac:dyDescent="0.15">
      <c r="A597" s="30">
        <f>STOCK!C1018</f>
        <v>0</v>
      </c>
      <c r="B597" s="30">
        <f>STOCK!D1018</f>
        <v>0</v>
      </c>
      <c r="C597" s="30">
        <f>STOCK!E1018</f>
        <v>0</v>
      </c>
      <c r="D597" s="30">
        <f>STOCK!F1018</f>
        <v>0</v>
      </c>
      <c r="E597" s="30">
        <f>STOCK!G1018</f>
        <v>0</v>
      </c>
      <c r="F597" s="30" t="e">
        <f>STOCK!#REF!</f>
        <v>#REF!</v>
      </c>
      <c r="G597" s="30">
        <f>STOCK!H1018</f>
        <v>0</v>
      </c>
      <c r="H597" s="30" t="e">
        <f>STOCK!#REF!</f>
        <v>#REF!</v>
      </c>
      <c r="I597" s="30">
        <f>STOCK!I1018</f>
        <v>0</v>
      </c>
      <c r="J597" s="30">
        <f>STOCK!J1018</f>
        <v>0</v>
      </c>
      <c r="K597" s="30" t="e">
        <f>STOCK!#REF!</f>
        <v>#REF!</v>
      </c>
      <c r="L597" s="30">
        <f>STOCK!K1018</f>
        <v>0</v>
      </c>
      <c r="U597" s="30">
        <v>1</v>
      </c>
      <c r="V597" s="30">
        <f>STOCK!O1018</f>
        <v>0</v>
      </c>
      <c r="X597" s="30">
        <v>0</v>
      </c>
      <c r="Y597" s="30">
        <f t="shared" si="11"/>
        <v>0</v>
      </c>
      <c r="AG597" s="30">
        <f>STOCK!A1018</f>
        <v>0</v>
      </c>
      <c r="AI597" s="30">
        <v>0</v>
      </c>
    </row>
    <row r="598" spans="1:35" x14ac:dyDescent="0.15">
      <c r="A598" s="30">
        <f>STOCK!C1019</f>
        <v>0</v>
      </c>
      <c r="B598" s="30">
        <f>STOCK!D1019</f>
        <v>0</v>
      </c>
      <c r="C598" s="30">
        <f>STOCK!E1019</f>
        <v>0</v>
      </c>
      <c r="D598" s="30">
        <f>STOCK!F1019</f>
        <v>0</v>
      </c>
      <c r="E598" s="30">
        <f>STOCK!G1019</f>
        <v>0</v>
      </c>
      <c r="F598" s="30" t="e">
        <f>STOCK!#REF!</f>
        <v>#REF!</v>
      </c>
      <c r="G598" s="30">
        <f>STOCK!H1019</f>
        <v>0</v>
      </c>
      <c r="H598" s="30" t="e">
        <f>STOCK!#REF!</f>
        <v>#REF!</v>
      </c>
      <c r="I598" s="30">
        <f>STOCK!I1019</f>
        <v>0</v>
      </c>
      <c r="J598" s="30">
        <f>STOCK!J1019</f>
        <v>0</v>
      </c>
      <c r="K598" s="30" t="e">
        <f>STOCK!#REF!</f>
        <v>#REF!</v>
      </c>
      <c r="L598" s="30">
        <f>STOCK!K1019</f>
        <v>0</v>
      </c>
      <c r="U598" s="30">
        <v>1</v>
      </c>
      <c r="V598" s="30">
        <f>STOCK!O1019</f>
        <v>0</v>
      </c>
      <c r="X598" s="30">
        <v>0</v>
      </c>
      <c r="Y598" s="30">
        <f t="shared" si="11"/>
        <v>0</v>
      </c>
      <c r="AG598" s="30">
        <f>STOCK!A1019</f>
        <v>0</v>
      </c>
      <c r="AI598" s="30">
        <v>0</v>
      </c>
    </row>
    <row r="599" spans="1:35" x14ac:dyDescent="0.15">
      <c r="A599" s="30">
        <f>STOCK!C1020</f>
        <v>0</v>
      </c>
      <c r="B599" s="30">
        <f>STOCK!D1020</f>
        <v>0</v>
      </c>
      <c r="C599" s="30">
        <f>STOCK!E1020</f>
        <v>0</v>
      </c>
      <c r="D599" s="30">
        <f>STOCK!F1020</f>
        <v>0</v>
      </c>
      <c r="E599" s="30">
        <f>STOCK!G1020</f>
        <v>0</v>
      </c>
      <c r="F599" s="30" t="e">
        <f>STOCK!#REF!</f>
        <v>#REF!</v>
      </c>
      <c r="G599" s="30">
        <f>STOCK!H1020</f>
        <v>0</v>
      </c>
      <c r="H599" s="30" t="e">
        <f>STOCK!#REF!</f>
        <v>#REF!</v>
      </c>
      <c r="I599" s="30">
        <f>STOCK!I1020</f>
        <v>0</v>
      </c>
      <c r="J599" s="30">
        <f>STOCK!J1020</f>
        <v>0</v>
      </c>
      <c r="K599" s="30" t="e">
        <f>STOCK!#REF!</f>
        <v>#REF!</v>
      </c>
      <c r="L599" s="30">
        <f>STOCK!K1020</f>
        <v>0</v>
      </c>
      <c r="U599" s="30">
        <v>1</v>
      </c>
      <c r="V599" s="30">
        <f>STOCK!O1020</f>
        <v>0</v>
      </c>
      <c r="X599" s="30">
        <v>0</v>
      </c>
      <c r="Y599" s="30">
        <f t="shared" si="11"/>
        <v>0</v>
      </c>
      <c r="AG599" s="30">
        <f>STOCK!A1020</f>
        <v>0</v>
      </c>
      <c r="AI599" s="30">
        <v>0</v>
      </c>
    </row>
    <row r="600" spans="1:35" x14ac:dyDescent="0.15">
      <c r="A600" s="30">
        <f>STOCK!C1021</f>
        <v>0</v>
      </c>
      <c r="B600" s="30">
        <f>STOCK!D1021</f>
        <v>0</v>
      </c>
      <c r="C600" s="30">
        <f>STOCK!E1021</f>
        <v>0</v>
      </c>
      <c r="D600" s="30">
        <f>STOCK!F1021</f>
        <v>0</v>
      </c>
      <c r="E600" s="30">
        <f>STOCK!G1021</f>
        <v>0</v>
      </c>
      <c r="F600" s="30" t="e">
        <f>STOCK!#REF!</f>
        <v>#REF!</v>
      </c>
      <c r="G600" s="30">
        <f>STOCK!H1021</f>
        <v>0</v>
      </c>
      <c r="H600" s="30" t="e">
        <f>STOCK!#REF!</f>
        <v>#REF!</v>
      </c>
      <c r="I600" s="30">
        <f>STOCK!I1021</f>
        <v>0</v>
      </c>
      <c r="J600" s="30">
        <f>STOCK!J1021</f>
        <v>0</v>
      </c>
      <c r="K600" s="30" t="e">
        <f>STOCK!#REF!</f>
        <v>#REF!</v>
      </c>
      <c r="L600" s="30">
        <f>STOCK!K1021</f>
        <v>0</v>
      </c>
      <c r="U600" s="30">
        <v>1</v>
      </c>
      <c r="V600" s="30">
        <f>STOCK!O1021</f>
        <v>0</v>
      </c>
      <c r="X600" s="30">
        <v>0</v>
      </c>
      <c r="Y600" s="30">
        <f t="shared" si="11"/>
        <v>0</v>
      </c>
      <c r="AG600" s="30">
        <f>STOCK!A1021</f>
        <v>0</v>
      </c>
      <c r="AI600" s="30">
        <v>0</v>
      </c>
    </row>
    <row r="601" spans="1:35" x14ac:dyDescent="0.15">
      <c r="A601" s="30">
        <f>STOCK!C1022</f>
        <v>0</v>
      </c>
      <c r="B601" s="30">
        <f>STOCK!D1022</f>
        <v>0</v>
      </c>
      <c r="C601" s="30">
        <f>STOCK!E1022</f>
        <v>0</v>
      </c>
      <c r="D601" s="30">
        <f>STOCK!F1022</f>
        <v>0</v>
      </c>
      <c r="E601" s="30">
        <f>STOCK!G1022</f>
        <v>0</v>
      </c>
      <c r="F601" s="30" t="e">
        <f>STOCK!#REF!</f>
        <v>#REF!</v>
      </c>
      <c r="G601" s="30">
        <f>STOCK!H1022</f>
        <v>0</v>
      </c>
      <c r="H601" s="30" t="e">
        <f>STOCK!#REF!</f>
        <v>#REF!</v>
      </c>
      <c r="I601" s="30">
        <f>STOCK!I1022</f>
        <v>0</v>
      </c>
      <c r="J601" s="30">
        <f>STOCK!J1022</f>
        <v>0</v>
      </c>
      <c r="K601" s="30" t="e">
        <f>STOCK!#REF!</f>
        <v>#REF!</v>
      </c>
      <c r="L601" s="30">
        <f>STOCK!K1022</f>
        <v>0</v>
      </c>
      <c r="U601" s="30">
        <v>1</v>
      </c>
      <c r="V601" s="30">
        <f>STOCK!O1022</f>
        <v>0</v>
      </c>
      <c r="X601" s="30">
        <v>0</v>
      </c>
      <c r="Y601" s="30">
        <f t="shared" si="11"/>
        <v>0</v>
      </c>
      <c r="AG601" s="30">
        <f>STOCK!A1022</f>
        <v>0</v>
      </c>
      <c r="AI601" s="30">
        <v>0</v>
      </c>
    </row>
    <row r="602" spans="1:35" x14ac:dyDescent="0.15">
      <c r="A602" s="30">
        <f>STOCK!C1023</f>
        <v>0</v>
      </c>
      <c r="B602" s="30">
        <f>STOCK!D1023</f>
        <v>0</v>
      </c>
      <c r="C602" s="30">
        <f>STOCK!E1023</f>
        <v>0</v>
      </c>
      <c r="D602" s="30">
        <f>STOCK!F1023</f>
        <v>0</v>
      </c>
      <c r="E602" s="30">
        <f>STOCK!G1023</f>
        <v>0</v>
      </c>
      <c r="F602" s="30" t="e">
        <f>STOCK!#REF!</f>
        <v>#REF!</v>
      </c>
      <c r="G602" s="30">
        <f>STOCK!H1023</f>
        <v>0</v>
      </c>
      <c r="H602" s="30" t="e">
        <f>STOCK!#REF!</f>
        <v>#REF!</v>
      </c>
      <c r="I602" s="30">
        <f>STOCK!I1023</f>
        <v>0</v>
      </c>
      <c r="J602" s="30">
        <f>STOCK!J1023</f>
        <v>0</v>
      </c>
      <c r="K602" s="30" t="e">
        <f>STOCK!#REF!</f>
        <v>#REF!</v>
      </c>
      <c r="L602" s="30">
        <f>STOCK!K1023</f>
        <v>0</v>
      </c>
      <c r="U602" s="30">
        <v>1</v>
      </c>
      <c r="V602" s="30">
        <f>STOCK!O1023</f>
        <v>0</v>
      </c>
      <c r="X602" s="30">
        <v>0</v>
      </c>
      <c r="Y602" s="30">
        <f t="shared" si="11"/>
        <v>0</v>
      </c>
      <c r="AG602" s="30">
        <f>STOCK!A1023</f>
        <v>0</v>
      </c>
      <c r="AI602" s="30">
        <v>0</v>
      </c>
    </row>
    <row r="603" spans="1:35" x14ac:dyDescent="0.15">
      <c r="A603" s="30">
        <f>STOCK!C1024</f>
        <v>0</v>
      </c>
      <c r="B603" s="30">
        <f>STOCK!D1024</f>
        <v>0</v>
      </c>
      <c r="C603" s="30">
        <f>STOCK!E1024</f>
        <v>0</v>
      </c>
      <c r="D603" s="30">
        <f>STOCK!F1024</f>
        <v>0</v>
      </c>
      <c r="E603" s="30">
        <f>STOCK!G1024</f>
        <v>0</v>
      </c>
      <c r="F603" s="30" t="e">
        <f>STOCK!#REF!</f>
        <v>#REF!</v>
      </c>
      <c r="G603" s="30">
        <f>STOCK!H1024</f>
        <v>0</v>
      </c>
      <c r="H603" s="30" t="e">
        <f>STOCK!#REF!</f>
        <v>#REF!</v>
      </c>
      <c r="I603" s="30">
        <f>STOCK!I1024</f>
        <v>0</v>
      </c>
      <c r="J603" s="30">
        <f>STOCK!J1024</f>
        <v>0</v>
      </c>
      <c r="K603" s="30" t="e">
        <f>STOCK!#REF!</f>
        <v>#REF!</v>
      </c>
      <c r="L603" s="30">
        <f>STOCK!K1024</f>
        <v>0</v>
      </c>
      <c r="U603" s="30">
        <v>1</v>
      </c>
      <c r="V603" s="30">
        <f>STOCK!O1024</f>
        <v>0</v>
      </c>
      <c r="X603" s="30">
        <v>0</v>
      </c>
      <c r="Y603" s="30">
        <f t="shared" si="11"/>
        <v>0</v>
      </c>
      <c r="AG603" s="30">
        <f>STOCK!A1024</f>
        <v>0</v>
      </c>
      <c r="AI603" s="30">
        <v>0</v>
      </c>
    </row>
    <row r="604" spans="1:35" x14ac:dyDescent="0.15">
      <c r="A604" s="30">
        <f>STOCK!C1025</f>
        <v>0</v>
      </c>
      <c r="B604" s="30">
        <f>STOCK!D1025</f>
        <v>0</v>
      </c>
      <c r="C604" s="30">
        <f>STOCK!E1025</f>
        <v>0</v>
      </c>
      <c r="D604" s="30">
        <f>STOCK!F1025</f>
        <v>0</v>
      </c>
      <c r="E604" s="30">
        <f>STOCK!G1025</f>
        <v>0</v>
      </c>
      <c r="F604" s="30" t="e">
        <f>STOCK!#REF!</f>
        <v>#REF!</v>
      </c>
      <c r="G604" s="30">
        <f>STOCK!H1025</f>
        <v>0</v>
      </c>
      <c r="H604" s="30" t="e">
        <f>STOCK!#REF!</f>
        <v>#REF!</v>
      </c>
      <c r="I604" s="30">
        <f>STOCK!I1025</f>
        <v>0</v>
      </c>
      <c r="J604" s="30">
        <f>STOCK!J1025</f>
        <v>0</v>
      </c>
      <c r="K604" s="30" t="e">
        <f>STOCK!#REF!</f>
        <v>#REF!</v>
      </c>
      <c r="L604" s="30">
        <f>STOCK!K1025</f>
        <v>0</v>
      </c>
      <c r="U604" s="30">
        <v>1</v>
      </c>
      <c r="V604" s="30">
        <f>STOCK!O1025</f>
        <v>0</v>
      </c>
      <c r="X604" s="30">
        <v>0</v>
      </c>
      <c r="Y604" s="30">
        <f t="shared" si="11"/>
        <v>0</v>
      </c>
      <c r="AG604" s="30">
        <f>STOCK!A1025</f>
        <v>0</v>
      </c>
      <c r="AI604" s="30">
        <v>0</v>
      </c>
    </row>
    <row r="605" spans="1:35" x14ac:dyDescent="0.15">
      <c r="A605" s="30">
        <f>STOCK!C1026</f>
        <v>0</v>
      </c>
      <c r="B605" s="30">
        <f>STOCK!D1026</f>
        <v>0</v>
      </c>
      <c r="C605" s="30">
        <f>STOCK!E1026</f>
        <v>0</v>
      </c>
      <c r="D605" s="30">
        <f>STOCK!F1026</f>
        <v>0</v>
      </c>
      <c r="E605" s="30">
        <f>STOCK!G1026</f>
        <v>0</v>
      </c>
      <c r="F605" s="30" t="e">
        <f>STOCK!#REF!</f>
        <v>#REF!</v>
      </c>
      <c r="G605" s="30">
        <f>STOCK!H1026</f>
        <v>0</v>
      </c>
      <c r="H605" s="30" t="e">
        <f>STOCK!#REF!</f>
        <v>#REF!</v>
      </c>
      <c r="I605" s="30">
        <f>STOCK!I1026</f>
        <v>0</v>
      </c>
      <c r="J605" s="30">
        <f>STOCK!J1026</f>
        <v>0</v>
      </c>
      <c r="K605" s="30" t="e">
        <f>STOCK!#REF!</f>
        <v>#REF!</v>
      </c>
      <c r="L605" s="30">
        <f>STOCK!K1026</f>
        <v>0</v>
      </c>
      <c r="U605" s="30">
        <v>1</v>
      </c>
      <c r="V605" s="30">
        <f>STOCK!O1026</f>
        <v>0</v>
      </c>
      <c r="X605" s="30">
        <v>0</v>
      </c>
      <c r="Y605" s="30">
        <f t="shared" si="11"/>
        <v>0</v>
      </c>
      <c r="AG605" s="30">
        <f>STOCK!A1026</f>
        <v>0</v>
      </c>
      <c r="AI605" s="30">
        <v>0</v>
      </c>
    </row>
    <row r="606" spans="1:35" x14ac:dyDescent="0.15">
      <c r="A606" s="30">
        <f>STOCK!C1027</f>
        <v>0</v>
      </c>
      <c r="B606" s="30">
        <f>STOCK!D1027</f>
        <v>0</v>
      </c>
      <c r="C606" s="30">
        <f>STOCK!E1027</f>
        <v>0</v>
      </c>
      <c r="D606" s="30">
        <f>STOCK!F1027</f>
        <v>0</v>
      </c>
      <c r="E606" s="30">
        <f>STOCK!G1027</f>
        <v>0</v>
      </c>
      <c r="F606" s="30" t="e">
        <f>STOCK!#REF!</f>
        <v>#REF!</v>
      </c>
      <c r="G606" s="30">
        <f>STOCK!H1027</f>
        <v>0</v>
      </c>
      <c r="H606" s="30" t="e">
        <f>STOCK!#REF!</f>
        <v>#REF!</v>
      </c>
      <c r="I606" s="30">
        <f>STOCK!I1027</f>
        <v>0</v>
      </c>
      <c r="J606" s="30">
        <f>STOCK!J1027</f>
        <v>0</v>
      </c>
      <c r="K606" s="30" t="e">
        <f>STOCK!#REF!</f>
        <v>#REF!</v>
      </c>
      <c r="L606" s="30">
        <f>STOCK!K1027</f>
        <v>0</v>
      </c>
      <c r="U606" s="30">
        <v>1</v>
      </c>
      <c r="V606" s="30">
        <f>STOCK!O1027</f>
        <v>0</v>
      </c>
      <c r="X606" s="30">
        <v>0</v>
      </c>
      <c r="Y606" s="30">
        <f t="shared" si="11"/>
        <v>0</v>
      </c>
      <c r="AG606" s="30">
        <f>STOCK!A1027</f>
        <v>0</v>
      </c>
      <c r="AI606" s="30">
        <v>0</v>
      </c>
    </row>
    <row r="607" spans="1:35" x14ac:dyDescent="0.15">
      <c r="A607" s="30">
        <f>STOCK!C1028</f>
        <v>0</v>
      </c>
      <c r="B607" s="30">
        <f>STOCK!D1028</f>
        <v>0</v>
      </c>
      <c r="C607" s="30">
        <f>STOCK!E1028</f>
        <v>0</v>
      </c>
      <c r="D607" s="30">
        <f>STOCK!F1028</f>
        <v>0</v>
      </c>
      <c r="E607" s="30">
        <f>STOCK!G1028</f>
        <v>0</v>
      </c>
      <c r="F607" s="30" t="e">
        <f>STOCK!#REF!</f>
        <v>#REF!</v>
      </c>
      <c r="G607" s="30">
        <f>STOCK!H1028</f>
        <v>0</v>
      </c>
      <c r="H607" s="30" t="e">
        <f>STOCK!#REF!</f>
        <v>#REF!</v>
      </c>
      <c r="I607" s="30">
        <f>STOCK!I1028</f>
        <v>0</v>
      </c>
      <c r="J607" s="30">
        <f>STOCK!J1028</f>
        <v>0</v>
      </c>
      <c r="K607" s="30" t="e">
        <f>STOCK!#REF!</f>
        <v>#REF!</v>
      </c>
      <c r="L607" s="30">
        <f>STOCK!K1028</f>
        <v>0</v>
      </c>
      <c r="U607" s="30">
        <v>1</v>
      </c>
      <c r="V607" s="30">
        <f>STOCK!O1028</f>
        <v>0</v>
      </c>
      <c r="X607" s="30">
        <v>0</v>
      </c>
      <c r="Y607" s="30">
        <f t="shared" si="11"/>
        <v>0</v>
      </c>
      <c r="AG607" s="30">
        <f>STOCK!A1028</f>
        <v>0</v>
      </c>
      <c r="AI607" s="30">
        <v>0</v>
      </c>
    </row>
    <row r="608" spans="1:35" x14ac:dyDescent="0.15">
      <c r="A608" s="30">
        <f>STOCK!C1029</f>
        <v>0</v>
      </c>
      <c r="B608" s="30">
        <f>STOCK!D1029</f>
        <v>0</v>
      </c>
      <c r="C608" s="30">
        <f>STOCK!E1029</f>
        <v>0</v>
      </c>
      <c r="D608" s="30">
        <f>STOCK!F1029</f>
        <v>0</v>
      </c>
      <c r="E608" s="30">
        <f>STOCK!G1029</f>
        <v>0</v>
      </c>
      <c r="F608" s="30" t="e">
        <f>STOCK!#REF!</f>
        <v>#REF!</v>
      </c>
      <c r="G608" s="30">
        <f>STOCK!H1029</f>
        <v>0</v>
      </c>
      <c r="H608" s="30" t="e">
        <f>STOCK!#REF!</f>
        <v>#REF!</v>
      </c>
      <c r="I608" s="30">
        <f>STOCK!I1029</f>
        <v>0</v>
      </c>
      <c r="J608" s="30">
        <f>STOCK!J1029</f>
        <v>0</v>
      </c>
      <c r="K608" s="30" t="e">
        <f>STOCK!#REF!</f>
        <v>#REF!</v>
      </c>
      <c r="L608" s="30">
        <f>STOCK!K1029</f>
        <v>0</v>
      </c>
      <c r="U608" s="30">
        <v>1</v>
      </c>
      <c r="V608" s="30">
        <f>STOCK!O1029</f>
        <v>0</v>
      </c>
      <c r="X608" s="30">
        <v>0</v>
      </c>
      <c r="Y608" s="30">
        <f t="shared" si="11"/>
        <v>0</v>
      </c>
      <c r="AG608" s="30">
        <f>STOCK!A1029</f>
        <v>0</v>
      </c>
      <c r="AI608" s="30">
        <v>0</v>
      </c>
    </row>
    <row r="609" spans="1:35" x14ac:dyDescent="0.15">
      <c r="A609" s="30">
        <f>STOCK!C1030</f>
        <v>0</v>
      </c>
      <c r="B609" s="30">
        <f>STOCK!D1030</f>
        <v>0</v>
      </c>
      <c r="C609" s="30">
        <f>STOCK!E1030</f>
        <v>0</v>
      </c>
      <c r="D609" s="30">
        <f>STOCK!F1030</f>
        <v>0</v>
      </c>
      <c r="E609" s="30">
        <f>STOCK!G1030</f>
        <v>0</v>
      </c>
      <c r="F609" s="30" t="e">
        <f>STOCK!#REF!</f>
        <v>#REF!</v>
      </c>
      <c r="G609" s="30">
        <f>STOCK!H1030</f>
        <v>0</v>
      </c>
      <c r="H609" s="30" t="e">
        <f>STOCK!#REF!</f>
        <v>#REF!</v>
      </c>
      <c r="I609" s="30">
        <f>STOCK!I1030</f>
        <v>0</v>
      </c>
      <c r="J609" s="30">
        <f>STOCK!J1030</f>
        <v>0</v>
      </c>
      <c r="K609" s="30" t="e">
        <f>STOCK!#REF!</f>
        <v>#REF!</v>
      </c>
      <c r="L609" s="30">
        <f>STOCK!K1030</f>
        <v>0</v>
      </c>
      <c r="U609" s="30">
        <v>1</v>
      </c>
      <c r="V609" s="30">
        <f>STOCK!O1030</f>
        <v>0</v>
      </c>
      <c r="X609" s="30">
        <v>0</v>
      </c>
      <c r="Y609" s="30">
        <f t="shared" si="11"/>
        <v>0</v>
      </c>
      <c r="AG609" s="30">
        <f>STOCK!A1030</f>
        <v>0</v>
      </c>
      <c r="AI609" s="30">
        <v>0</v>
      </c>
    </row>
    <row r="610" spans="1:35" x14ac:dyDescent="0.15">
      <c r="A610" s="30">
        <f>STOCK!C1031</f>
        <v>0</v>
      </c>
      <c r="B610" s="30">
        <f>STOCK!D1031</f>
        <v>0</v>
      </c>
      <c r="C610" s="30">
        <f>STOCK!E1031</f>
        <v>0</v>
      </c>
      <c r="D610" s="30">
        <f>STOCK!F1031</f>
        <v>0</v>
      </c>
      <c r="E610" s="30">
        <f>STOCK!G1031</f>
        <v>0</v>
      </c>
      <c r="F610" s="30" t="e">
        <f>STOCK!#REF!</f>
        <v>#REF!</v>
      </c>
      <c r="G610" s="30">
        <f>STOCK!H1031</f>
        <v>0</v>
      </c>
      <c r="H610" s="30" t="e">
        <f>STOCK!#REF!</f>
        <v>#REF!</v>
      </c>
      <c r="I610" s="30">
        <f>STOCK!I1031</f>
        <v>0</v>
      </c>
      <c r="J610" s="30">
        <f>STOCK!J1031</f>
        <v>0</v>
      </c>
      <c r="K610" s="30" t="e">
        <f>STOCK!#REF!</f>
        <v>#REF!</v>
      </c>
      <c r="L610" s="30">
        <f>STOCK!K1031</f>
        <v>0</v>
      </c>
      <c r="U610" s="30">
        <v>1</v>
      </c>
      <c r="V610" s="30">
        <f>STOCK!O1031</f>
        <v>0</v>
      </c>
      <c r="X610" s="30">
        <v>0</v>
      </c>
      <c r="Y610" s="30">
        <f t="shared" si="11"/>
        <v>0</v>
      </c>
      <c r="AG610" s="30">
        <f>STOCK!A1031</f>
        <v>0</v>
      </c>
      <c r="AI610" s="30">
        <v>0</v>
      </c>
    </row>
    <row r="611" spans="1:35" x14ac:dyDescent="0.15">
      <c r="A611" s="30">
        <f>STOCK!C1032</f>
        <v>0</v>
      </c>
      <c r="B611" s="30">
        <f>STOCK!D1032</f>
        <v>0</v>
      </c>
      <c r="C611" s="30">
        <f>STOCK!E1032</f>
        <v>0</v>
      </c>
      <c r="D611" s="30">
        <f>STOCK!F1032</f>
        <v>0</v>
      </c>
      <c r="E611" s="30">
        <f>STOCK!G1032</f>
        <v>0</v>
      </c>
      <c r="F611" s="30" t="e">
        <f>STOCK!#REF!</f>
        <v>#REF!</v>
      </c>
      <c r="G611" s="30">
        <f>STOCK!H1032</f>
        <v>0</v>
      </c>
      <c r="H611" s="30" t="e">
        <f>STOCK!#REF!</f>
        <v>#REF!</v>
      </c>
      <c r="I611" s="30">
        <f>STOCK!I1032</f>
        <v>0</v>
      </c>
      <c r="J611" s="30">
        <f>STOCK!J1032</f>
        <v>0</v>
      </c>
      <c r="K611" s="30" t="e">
        <f>STOCK!#REF!</f>
        <v>#REF!</v>
      </c>
      <c r="L611" s="30">
        <f>STOCK!K1032</f>
        <v>0</v>
      </c>
      <c r="U611" s="30">
        <v>1</v>
      </c>
      <c r="V611" s="30">
        <f>STOCK!O1032</f>
        <v>0</v>
      </c>
      <c r="X611" s="30">
        <v>0</v>
      </c>
      <c r="Y611" s="30">
        <f t="shared" si="11"/>
        <v>0</v>
      </c>
      <c r="AG611" s="30">
        <f>STOCK!A1032</f>
        <v>0</v>
      </c>
      <c r="AI611" s="30">
        <v>0</v>
      </c>
    </row>
    <row r="612" spans="1:35" x14ac:dyDescent="0.15">
      <c r="A612" s="30">
        <f>STOCK!C1033</f>
        <v>0</v>
      </c>
      <c r="B612" s="30">
        <f>STOCK!D1033</f>
        <v>0</v>
      </c>
      <c r="C612" s="30">
        <f>STOCK!E1033</f>
        <v>0</v>
      </c>
      <c r="D612" s="30">
        <f>STOCK!F1033</f>
        <v>0</v>
      </c>
      <c r="E612" s="30">
        <f>STOCK!G1033</f>
        <v>0</v>
      </c>
      <c r="F612" s="30" t="e">
        <f>STOCK!#REF!</f>
        <v>#REF!</v>
      </c>
      <c r="G612" s="30">
        <f>STOCK!H1033</f>
        <v>0</v>
      </c>
      <c r="H612" s="30" t="e">
        <f>STOCK!#REF!</f>
        <v>#REF!</v>
      </c>
      <c r="I612" s="30">
        <f>STOCK!I1033</f>
        <v>0</v>
      </c>
      <c r="J612" s="30">
        <f>STOCK!J1033</f>
        <v>0</v>
      </c>
      <c r="K612" s="30" t="e">
        <f>STOCK!#REF!</f>
        <v>#REF!</v>
      </c>
      <c r="L612" s="30">
        <f>STOCK!K1033</f>
        <v>0</v>
      </c>
      <c r="U612" s="30">
        <v>1</v>
      </c>
      <c r="V612" s="30">
        <f>STOCK!O1033</f>
        <v>0</v>
      </c>
      <c r="X612" s="30">
        <v>0</v>
      </c>
      <c r="Y612" s="30">
        <f t="shared" si="11"/>
        <v>0</v>
      </c>
      <c r="AG612" s="30">
        <f>STOCK!A1033</f>
        <v>0</v>
      </c>
      <c r="AI612" s="30">
        <v>0</v>
      </c>
    </row>
    <row r="613" spans="1:35" x14ac:dyDescent="0.15">
      <c r="A613" s="30">
        <f>STOCK!C1034</f>
        <v>0</v>
      </c>
      <c r="B613" s="30">
        <f>STOCK!D1034</f>
        <v>0</v>
      </c>
      <c r="C613" s="30">
        <f>STOCK!E1034</f>
        <v>0</v>
      </c>
      <c r="D613" s="30">
        <f>STOCK!F1034</f>
        <v>0</v>
      </c>
      <c r="E613" s="30">
        <f>STOCK!G1034</f>
        <v>0</v>
      </c>
      <c r="F613" s="30" t="e">
        <f>STOCK!#REF!</f>
        <v>#REF!</v>
      </c>
      <c r="G613" s="30">
        <f>STOCK!H1034</f>
        <v>0</v>
      </c>
      <c r="H613" s="30" t="e">
        <f>STOCK!#REF!</f>
        <v>#REF!</v>
      </c>
      <c r="I613" s="30">
        <f>STOCK!I1034</f>
        <v>0</v>
      </c>
      <c r="J613" s="30">
        <f>STOCK!J1034</f>
        <v>0</v>
      </c>
      <c r="K613" s="30" t="e">
        <f>STOCK!#REF!</f>
        <v>#REF!</v>
      </c>
      <c r="L613" s="30">
        <f>STOCK!K1034</f>
        <v>0</v>
      </c>
      <c r="U613" s="30">
        <v>1</v>
      </c>
      <c r="V613" s="30">
        <f>STOCK!O1034</f>
        <v>0</v>
      </c>
      <c r="X613" s="30">
        <v>0</v>
      </c>
      <c r="Y613" s="30">
        <f t="shared" si="11"/>
        <v>0</v>
      </c>
      <c r="AG613" s="30">
        <f>STOCK!A1034</f>
        <v>0</v>
      </c>
      <c r="AI613" s="30">
        <v>0</v>
      </c>
    </row>
    <row r="614" spans="1:35" x14ac:dyDescent="0.15">
      <c r="A614" s="30">
        <f>STOCK!C1035</f>
        <v>0</v>
      </c>
      <c r="B614" s="30">
        <f>STOCK!D1035</f>
        <v>0</v>
      </c>
      <c r="C614" s="30">
        <f>STOCK!E1035</f>
        <v>0</v>
      </c>
      <c r="D614" s="30">
        <f>STOCK!F1035</f>
        <v>0</v>
      </c>
      <c r="E614" s="30">
        <f>STOCK!G1035</f>
        <v>0</v>
      </c>
      <c r="F614" s="30" t="e">
        <f>STOCK!#REF!</f>
        <v>#REF!</v>
      </c>
      <c r="G614" s="30">
        <f>STOCK!H1035</f>
        <v>0</v>
      </c>
      <c r="H614" s="30" t="e">
        <f>STOCK!#REF!</f>
        <v>#REF!</v>
      </c>
      <c r="I614" s="30">
        <f>STOCK!I1035</f>
        <v>0</v>
      </c>
      <c r="J614" s="30">
        <f>STOCK!J1035</f>
        <v>0</v>
      </c>
      <c r="K614" s="30" t="e">
        <f>STOCK!#REF!</f>
        <v>#REF!</v>
      </c>
      <c r="L614" s="30">
        <f>STOCK!K1035</f>
        <v>0</v>
      </c>
      <c r="U614" s="30">
        <v>1</v>
      </c>
      <c r="V614" s="30">
        <f>STOCK!O1035</f>
        <v>0</v>
      </c>
      <c r="X614" s="30">
        <v>0</v>
      </c>
      <c r="Y614" s="30">
        <f t="shared" si="11"/>
        <v>0</v>
      </c>
      <c r="AG614" s="30">
        <f>STOCK!A1035</f>
        <v>0</v>
      </c>
      <c r="AI614" s="30">
        <v>0</v>
      </c>
    </row>
    <row r="615" spans="1:35" x14ac:dyDescent="0.15">
      <c r="A615" s="30">
        <f>STOCK!C1036</f>
        <v>0</v>
      </c>
      <c r="B615" s="30">
        <f>STOCK!D1036</f>
        <v>0</v>
      </c>
      <c r="C615" s="30">
        <f>STOCK!E1036</f>
        <v>0</v>
      </c>
      <c r="D615" s="30">
        <f>STOCK!F1036</f>
        <v>0</v>
      </c>
      <c r="E615" s="30">
        <f>STOCK!G1036</f>
        <v>0</v>
      </c>
      <c r="F615" s="30" t="e">
        <f>STOCK!#REF!</f>
        <v>#REF!</v>
      </c>
      <c r="G615" s="30">
        <f>STOCK!H1036</f>
        <v>0</v>
      </c>
      <c r="H615" s="30" t="e">
        <f>STOCK!#REF!</f>
        <v>#REF!</v>
      </c>
      <c r="I615" s="30">
        <f>STOCK!I1036</f>
        <v>0</v>
      </c>
      <c r="J615" s="30">
        <f>STOCK!J1036</f>
        <v>0</v>
      </c>
      <c r="K615" s="30" t="e">
        <f>STOCK!#REF!</f>
        <v>#REF!</v>
      </c>
      <c r="L615" s="30">
        <f>STOCK!K1036</f>
        <v>0</v>
      </c>
      <c r="U615" s="30">
        <v>1</v>
      </c>
      <c r="V615" s="30">
        <f>STOCK!O1036</f>
        <v>0</v>
      </c>
      <c r="X615" s="30">
        <v>0</v>
      </c>
      <c r="Y615" s="30">
        <f t="shared" si="11"/>
        <v>0</v>
      </c>
      <c r="AG615" s="30">
        <f>STOCK!A1036</f>
        <v>0</v>
      </c>
      <c r="AI615" s="30">
        <v>0</v>
      </c>
    </row>
    <row r="616" spans="1:35" x14ac:dyDescent="0.15">
      <c r="A616" s="30">
        <f>STOCK!C1037</f>
        <v>0</v>
      </c>
      <c r="B616" s="30">
        <f>STOCK!D1037</f>
        <v>0</v>
      </c>
      <c r="C616" s="30">
        <f>STOCK!E1037</f>
        <v>0</v>
      </c>
      <c r="D616" s="30">
        <f>STOCK!F1037</f>
        <v>0</v>
      </c>
      <c r="E616" s="30">
        <f>STOCK!G1037</f>
        <v>0</v>
      </c>
      <c r="F616" s="30" t="e">
        <f>STOCK!#REF!</f>
        <v>#REF!</v>
      </c>
      <c r="G616" s="30">
        <f>STOCK!H1037</f>
        <v>0</v>
      </c>
      <c r="H616" s="30" t="e">
        <f>STOCK!#REF!</f>
        <v>#REF!</v>
      </c>
      <c r="I616" s="30">
        <f>STOCK!I1037</f>
        <v>0</v>
      </c>
      <c r="J616" s="30">
        <f>STOCK!J1037</f>
        <v>0</v>
      </c>
      <c r="K616" s="30" t="e">
        <f>STOCK!#REF!</f>
        <v>#REF!</v>
      </c>
      <c r="L616" s="30">
        <f>STOCK!K1037</f>
        <v>0</v>
      </c>
      <c r="U616" s="30">
        <v>1</v>
      </c>
      <c r="V616" s="30">
        <f>STOCK!O1037</f>
        <v>0</v>
      </c>
      <c r="X616" s="30">
        <v>0</v>
      </c>
      <c r="Y616" s="30">
        <f t="shared" si="11"/>
        <v>0</v>
      </c>
      <c r="AG616" s="30">
        <f>STOCK!A1037</f>
        <v>0</v>
      </c>
      <c r="AI616" s="30">
        <v>0</v>
      </c>
    </row>
    <row r="617" spans="1:35" x14ac:dyDescent="0.15">
      <c r="A617" s="30">
        <f>STOCK!C1038</f>
        <v>0</v>
      </c>
      <c r="B617" s="30">
        <f>STOCK!D1038</f>
        <v>0</v>
      </c>
      <c r="C617" s="30">
        <f>STOCK!E1038</f>
        <v>0</v>
      </c>
      <c r="D617" s="30">
        <f>STOCK!F1038</f>
        <v>0</v>
      </c>
      <c r="E617" s="30">
        <f>STOCK!G1038</f>
        <v>0</v>
      </c>
      <c r="F617" s="30" t="e">
        <f>STOCK!#REF!</f>
        <v>#REF!</v>
      </c>
      <c r="G617" s="30">
        <f>STOCK!H1038</f>
        <v>0</v>
      </c>
      <c r="H617" s="30" t="e">
        <f>STOCK!#REF!</f>
        <v>#REF!</v>
      </c>
      <c r="I617" s="30">
        <f>STOCK!I1038</f>
        <v>0</v>
      </c>
      <c r="J617" s="30">
        <f>STOCK!J1038</f>
        <v>0</v>
      </c>
      <c r="K617" s="30" t="e">
        <f>STOCK!#REF!</f>
        <v>#REF!</v>
      </c>
      <c r="L617" s="30">
        <f>STOCK!K1038</f>
        <v>0</v>
      </c>
      <c r="U617" s="30">
        <v>1</v>
      </c>
      <c r="V617" s="30">
        <f>STOCK!O1038</f>
        <v>0</v>
      </c>
      <c r="X617" s="30">
        <v>0</v>
      </c>
      <c r="Y617" s="30">
        <f t="shared" si="11"/>
        <v>0</v>
      </c>
      <c r="AG617" s="30">
        <f>STOCK!A1038</f>
        <v>0</v>
      </c>
      <c r="AI617" s="30">
        <v>0</v>
      </c>
    </row>
    <row r="618" spans="1:35" x14ac:dyDescent="0.15">
      <c r="A618" s="30">
        <f>STOCK!C1039</f>
        <v>0</v>
      </c>
      <c r="B618" s="30">
        <f>STOCK!D1039</f>
        <v>0</v>
      </c>
      <c r="C618" s="30">
        <f>STOCK!E1039</f>
        <v>0</v>
      </c>
      <c r="D618" s="30">
        <f>STOCK!F1039</f>
        <v>0</v>
      </c>
      <c r="E618" s="30">
        <f>STOCK!G1039</f>
        <v>0</v>
      </c>
      <c r="F618" s="30" t="e">
        <f>STOCK!#REF!</f>
        <v>#REF!</v>
      </c>
      <c r="G618" s="30">
        <f>STOCK!H1039</f>
        <v>0</v>
      </c>
      <c r="H618" s="30" t="e">
        <f>STOCK!#REF!</f>
        <v>#REF!</v>
      </c>
      <c r="I618" s="30">
        <f>STOCK!I1039</f>
        <v>0</v>
      </c>
      <c r="J618" s="30">
        <f>STOCK!J1039</f>
        <v>0</v>
      </c>
      <c r="K618" s="30" t="e">
        <f>STOCK!#REF!</f>
        <v>#REF!</v>
      </c>
      <c r="L618" s="30">
        <f>STOCK!K1039</f>
        <v>0</v>
      </c>
      <c r="U618" s="30">
        <v>1</v>
      </c>
      <c r="V618" s="30">
        <f>STOCK!O1039</f>
        <v>0</v>
      </c>
      <c r="X618" s="30">
        <v>0</v>
      </c>
      <c r="Y618" s="30">
        <f t="shared" si="11"/>
        <v>0</v>
      </c>
      <c r="AG618" s="30">
        <f>STOCK!A1039</f>
        <v>0</v>
      </c>
      <c r="AI618" s="30">
        <v>0</v>
      </c>
    </row>
    <row r="619" spans="1:35" x14ac:dyDescent="0.15">
      <c r="A619" s="30">
        <f>STOCK!C1040</f>
        <v>0</v>
      </c>
      <c r="B619" s="30">
        <f>STOCK!D1040</f>
        <v>0</v>
      </c>
      <c r="C619" s="30">
        <f>STOCK!E1040</f>
        <v>0</v>
      </c>
      <c r="D619" s="30">
        <f>STOCK!F1040</f>
        <v>0</v>
      </c>
      <c r="E619" s="30">
        <f>STOCK!G1040</f>
        <v>0</v>
      </c>
      <c r="F619" s="30" t="e">
        <f>STOCK!#REF!</f>
        <v>#REF!</v>
      </c>
      <c r="G619" s="30">
        <f>STOCK!H1040</f>
        <v>0</v>
      </c>
      <c r="H619" s="30" t="e">
        <f>STOCK!#REF!</f>
        <v>#REF!</v>
      </c>
      <c r="I619" s="30">
        <f>STOCK!I1040</f>
        <v>0</v>
      </c>
      <c r="J619" s="30">
        <f>STOCK!J1040</f>
        <v>0</v>
      </c>
      <c r="K619" s="30" t="e">
        <f>STOCK!#REF!</f>
        <v>#REF!</v>
      </c>
      <c r="L619" s="30">
        <f>STOCK!K1040</f>
        <v>0</v>
      </c>
      <c r="U619" s="30">
        <v>1</v>
      </c>
      <c r="V619" s="30">
        <f>STOCK!O1040</f>
        <v>0</v>
      </c>
      <c r="X619" s="30">
        <v>0</v>
      </c>
      <c r="Y619" s="30">
        <f t="shared" si="11"/>
        <v>0</v>
      </c>
      <c r="AG619" s="30">
        <f>STOCK!A1040</f>
        <v>0</v>
      </c>
      <c r="AI619" s="30">
        <v>0</v>
      </c>
    </row>
    <row r="620" spans="1:35" x14ac:dyDescent="0.15">
      <c r="A620" s="30">
        <f>STOCK!C1041</f>
        <v>0</v>
      </c>
      <c r="B620" s="30">
        <f>STOCK!D1041</f>
        <v>0</v>
      </c>
      <c r="C620" s="30">
        <f>STOCK!E1041</f>
        <v>0</v>
      </c>
      <c r="D620" s="30">
        <f>STOCK!F1041</f>
        <v>0</v>
      </c>
      <c r="E620" s="30">
        <f>STOCK!G1041</f>
        <v>0</v>
      </c>
      <c r="F620" s="30" t="e">
        <f>STOCK!#REF!</f>
        <v>#REF!</v>
      </c>
      <c r="G620" s="30">
        <f>STOCK!H1041</f>
        <v>0</v>
      </c>
      <c r="H620" s="30" t="e">
        <f>STOCK!#REF!</f>
        <v>#REF!</v>
      </c>
      <c r="I620" s="30">
        <f>STOCK!I1041</f>
        <v>0</v>
      </c>
      <c r="J620" s="30">
        <f>STOCK!J1041</f>
        <v>0</v>
      </c>
      <c r="K620" s="30" t="e">
        <f>STOCK!#REF!</f>
        <v>#REF!</v>
      </c>
      <c r="L620" s="30">
        <f>STOCK!K1041</f>
        <v>0</v>
      </c>
      <c r="U620" s="30">
        <v>1</v>
      </c>
      <c r="V620" s="30">
        <f>STOCK!O1041</f>
        <v>0</v>
      </c>
      <c r="X620" s="30">
        <v>0</v>
      </c>
      <c r="Y620" s="30">
        <f t="shared" si="11"/>
        <v>0</v>
      </c>
      <c r="AG620" s="30">
        <f>STOCK!A1041</f>
        <v>0</v>
      </c>
      <c r="AI620" s="30">
        <v>0</v>
      </c>
    </row>
    <row r="621" spans="1:35" x14ac:dyDescent="0.15">
      <c r="A621" s="30">
        <f>STOCK!C1042</f>
        <v>0</v>
      </c>
      <c r="B621" s="30">
        <f>STOCK!D1042</f>
        <v>0</v>
      </c>
      <c r="C621" s="30">
        <f>STOCK!E1042</f>
        <v>0</v>
      </c>
      <c r="D621" s="30">
        <f>STOCK!F1042</f>
        <v>0</v>
      </c>
      <c r="E621" s="30">
        <f>STOCK!G1042</f>
        <v>0</v>
      </c>
      <c r="F621" s="30" t="e">
        <f>STOCK!#REF!</f>
        <v>#REF!</v>
      </c>
      <c r="G621" s="30">
        <f>STOCK!H1042</f>
        <v>0</v>
      </c>
      <c r="H621" s="30" t="e">
        <f>STOCK!#REF!</f>
        <v>#REF!</v>
      </c>
      <c r="I621" s="30">
        <f>STOCK!I1042</f>
        <v>0</v>
      </c>
      <c r="J621" s="30">
        <f>STOCK!J1042</f>
        <v>0</v>
      </c>
      <c r="K621" s="30" t="e">
        <f>STOCK!#REF!</f>
        <v>#REF!</v>
      </c>
      <c r="L621" s="30">
        <f>STOCK!K1042</f>
        <v>0</v>
      </c>
      <c r="U621" s="30">
        <v>1</v>
      </c>
      <c r="V621" s="30">
        <f>STOCK!O1042</f>
        <v>0</v>
      </c>
      <c r="X621" s="30">
        <v>0</v>
      </c>
      <c r="Y621" s="30">
        <f t="shared" si="11"/>
        <v>0</v>
      </c>
      <c r="AG621" s="30">
        <f>STOCK!A1042</f>
        <v>0</v>
      </c>
      <c r="AI621" s="30">
        <v>0</v>
      </c>
    </row>
    <row r="622" spans="1:35" x14ac:dyDescent="0.15">
      <c r="A622" s="30">
        <f>STOCK!C1043</f>
        <v>0</v>
      </c>
      <c r="B622" s="30">
        <f>STOCK!D1043</f>
        <v>0</v>
      </c>
      <c r="C622" s="30">
        <f>STOCK!E1043</f>
        <v>0</v>
      </c>
      <c r="D622" s="30">
        <f>STOCK!F1043</f>
        <v>0</v>
      </c>
      <c r="E622" s="30">
        <f>STOCK!G1043</f>
        <v>0</v>
      </c>
      <c r="F622" s="30" t="e">
        <f>STOCK!#REF!</f>
        <v>#REF!</v>
      </c>
      <c r="G622" s="30">
        <f>STOCK!H1043</f>
        <v>0</v>
      </c>
      <c r="H622" s="30" t="e">
        <f>STOCK!#REF!</f>
        <v>#REF!</v>
      </c>
      <c r="I622" s="30">
        <f>STOCK!I1043</f>
        <v>0</v>
      </c>
      <c r="J622" s="30">
        <f>STOCK!J1043</f>
        <v>0</v>
      </c>
      <c r="K622" s="30" t="e">
        <f>STOCK!#REF!</f>
        <v>#REF!</v>
      </c>
      <c r="L622" s="30">
        <f>STOCK!K1043</f>
        <v>0</v>
      </c>
      <c r="U622" s="30">
        <v>1</v>
      </c>
      <c r="V622" s="30">
        <f>STOCK!O1043</f>
        <v>0</v>
      </c>
      <c r="X622" s="30">
        <v>0</v>
      </c>
      <c r="Y622" s="30">
        <f t="shared" si="11"/>
        <v>0</v>
      </c>
      <c r="AG622" s="30">
        <f>STOCK!A1043</f>
        <v>0</v>
      </c>
      <c r="AI622" s="30">
        <v>0</v>
      </c>
    </row>
    <row r="623" spans="1:35" x14ac:dyDescent="0.15">
      <c r="A623" s="30">
        <f>STOCK!C1044</f>
        <v>0</v>
      </c>
      <c r="B623" s="30">
        <f>STOCK!D1044</f>
        <v>0</v>
      </c>
      <c r="C623" s="30">
        <f>STOCK!E1044</f>
        <v>0</v>
      </c>
      <c r="D623" s="30">
        <f>STOCK!F1044</f>
        <v>0</v>
      </c>
      <c r="E623" s="30">
        <f>STOCK!G1044</f>
        <v>0</v>
      </c>
      <c r="F623" s="30" t="e">
        <f>STOCK!#REF!</f>
        <v>#REF!</v>
      </c>
      <c r="G623" s="30">
        <f>STOCK!H1044</f>
        <v>0</v>
      </c>
      <c r="H623" s="30" t="e">
        <f>STOCK!#REF!</f>
        <v>#REF!</v>
      </c>
      <c r="I623" s="30">
        <f>STOCK!I1044</f>
        <v>0</v>
      </c>
      <c r="J623" s="30">
        <f>STOCK!J1044</f>
        <v>0</v>
      </c>
      <c r="K623" s="30" t="e">
        <f>STOCK!#REF!</f>
        <v>#REF!</v>
      </c>
      <c r="L623" s="30">
        <f>STOCK!K1044</f>
        <v>0</v>
      </c>
      <c r="U623" s="30">
        <v>1</v>
      </c>
      <c r="V623" s="30">
        <f>STOCK!O1044</f>
        <v>0</v>
      </c>
      <c r="X623" s="30">
        <v>0</v>
      </c>
      <c r="Y623" s="30">
        <f t="shared" si="11"/>
        <v>0</v>
      </c>
      <c r="AG623" s="30">
        <f>STOCK!A1044</f>
        <v>0</v>
      </c>
      <c r="AI623" s="30">
        <v>0</v>
      </c>
    </row>
    <row r="624" spans="1:35" x14ac:dyDescent="0.15">
      <c r="A624" s="30">
        <f>STOCK!C1045</f>
        <v>0</v>
      </c>
      <c r="B624" s="30">
        <f>STOCK!D1045</f>
        <v>0</v>
      </c>
      <c r="C624" s="30">
        <f>STOCK!E1045</f>
        <v>0</v>
      </c>
      <c r="D624" s="30">
        <f>STOCK!F1045</f>
        <v>0</v>
      </c>
      <c r="E624" s="30">
        <f>STOCK!G1045</f>
        <v>0</v>
      </c>
      <c r="F624" s="30" t="e">
        <f>STOCK!#REF!</f>
        <v>#REF!</v>
      </c>
      <c r="G624" s="30">
        <f>STOCK!H1045</f>
        <v>0</v>
      </c>
      <c r="H624" s="30" t="e">
        <f>STOCK!#REF!</f>
        <v>#REF!</v>
      </c>
      <c r="I624" s="30">
        <f>STOCK!I1045</f>
        <v>0</v>
      </c>
      <c r="J624" s="30">
        <f>STOCK!J1045</f>
        <v>0</v>
      </c>
      <c r="K624" s="30" t="e">
        <f>STOCK!#REF!</f>
        <v>#REF!</v>
      </c>
      <c r="L624" s="30">
        <f>STOCK!K1045</f>
        <v>0</v>
      </c>
      <c r="U624" s="30">
        <v>1</v>
      </c>
      <c r="V624" s="30">
        <f>STOCK!O1045</f>
        <v>0</v>
      </c>
      <c r="X624" s="30">
        <v>0</v>
      </c>
      <c r="Y624" s="30">
        <f t="shared" si="11"/>
        <v>0</v>
      </c>
      <c r="AG624" s="30">
        <f>STOCK!A1045</f>
        <v>0</v>
      </c>
      <c r="AI624" s="30">
        <v>0</v>
      </c>
    </row>
    <row r="625" spans="1:35" x14ac:dyDescent="0.15">
      <c r="A625" s="30">
        <f>STOCK!C1046</f>
        <v>0</v>
      </c>
      <c r="B625" s="30">
        <f>STOCK!D1046</f>
        <v>0</v>
      </c>
      <c r="C625" s="30">
        <f>STOCK!E1046</f>
        <v>0</v>
      </c>
      <c r="D625" s="30">
        <f>STOCK!F1046</f>
        <v>0</v>
      </c>
      <c r="E625" s="30">
        <f>STOCK!G1046</f>
        <v>0</v>
      </c>
      <c r="F625" s="30" t="e">
        <f>STOCK!#REF!</f>
        <v>#REF!</v>
      </c>
      <c r="G625" s="30">
        <f>STOCK!H1046</f>
        <v>0</v>
      </c>
      <c r="H625" s="30" t="e">
        <f>STOCK!#REF!</f>
        <v>#REF!</v>
      </c>
      <c r="I625" s="30">
        <f>STOCK!I1046</f>
        <v>0</v>
      </c>
      <c r="J625" s="30">
        <f>STOCK!J1046</f>
        <v>0</v>
      </c>
      <c r="K625" s="30" t="e">
        <f>STOCK!#REF!</f>
        <v>#REF!</v>
      </c>
      <c r="L625" s="30">
        <f>STOCK!K1046</f>
        <v>0</v>
      </c>
      <c r="U625" s="30">
        <v>1</v>
      </c>
      <c r="V625" s="30">
        <f>STOCK!O1046</f>
        <v>0</v>
      </c>
      <c r="X625" s="30">
        <v>0</v>
      </c>
      <c r="Y625" s="30">
        <f t="shared" si="11"/>
        <v>0</v>
      </c>
      <c r="AG625" s="30">
        <f>STOCK!A1046</f>
        <v>0</v>
      </c>
      <c r="AI625" s="30">
        <v>0</v>
      </c>
    </row>
    <row r="626" spans="1:35" x14ac:dyDescent="0.15">
      <c r="A626" s="30">
        <f>STOCK!C1047</f>
        <v>0</v>
      </c>
      <c r="B626" s="30">
        <f>STOCK!D1047</f>
        <v>0</v>
      </c>
      <c r="C626" s="30">
        <f>STOCK!E1047</f>
        <v>0</v>
      </c>
      <c r="D626" s="30">
        <f>STOCK!F1047</f>
        <v>0</v>
      </c>
      <c r="E626" s="30">
        <f>STOCK!G1047</f>
        <v>0</v>
      </c>
      <c r="F626" s="30" t="e">
        <f>STOCK!#REF!</f>
        <v>#REF!</v>
      </c>
      <c r="G626" s="30">
        <f>STOCK!H1047</f>
        <v>0</v>
      </c>
      <c r="H626" s="30" t="e">
        <f>STOCK!#REF!</f>
        <v>#REF!</v>
      </c>
      <c r="I626" s="30">
        <f>STOCK!I1047</f>
        <v>0</v>
      </c>
      <c r="J626" s="30">
        <f>STOCK!J1047</f>
        <v>0</v>
      </c>
      <c r="K626" s="30" t="e">
        <f>STOCK!#REF!</f>
        <v>#REF!</v>
      </c>
      <c r="L626" s="30">
        <f>STOCK!K1047</f>
        <v>0</v>
      </c>
      <c r="U626" s="30">
        <v>1</v>
      </c>
      <c r="V626" s="30">
        <f>STOCK!O1047</f>
        <v>0</v>
      </c>
      <c r="X626" s="30">
        <v>0</v>
      </c>
      <c r="Y626" s="30">
        <f t="shared" si="11"/>
        <v>0</v>
      </c>
      <c r="AG626" s="30">
        <f>STOCK!A1047</f>
        <v>0</v>
      </c>
      <c r="AI626" s="30">
        <v>0</v>
      </c>
    </row>
    <row r="627" spans="1:35" x14ac:dyDescent="0.15">
      <c r="A627" s="30">
        <f>STOCK!C1048</f>
        <v>0</v>
      </c>
      <c r="B627" s="30">
        <f>STOCK!D1048</f>
        <v>0</v>
      </c>
      <c r="C627" s="30">
        <f>STOCK!E1048</f>
        <v>0</v>
      </c>
      <c r="D627" s="30">
        <f>STOCK!F1048</f>
        <v>0</v>
      </c>
      <c r="E627" s="30">
        <f>STOCK!G1048</f>
        <v>0</v>
      </c>
      <c r="F627" s="30" t="e">
        <f>STOCK!#REF!</f>
        <v>#REF!</v>
      </c>
      <c r="G627" s="30">
        <f>STOCK!H1048</f>
        <v>0</v>
      </c>
      <c r="H627" s="30" t="e">
        <f>STOCK!#REF!</f>
        <v>#REF!</v>
      </c>
      <c r="I627" s="30">
        <f>STOCK!I1048</f>
        <v>0</v>
      </c>
      <c r="J627" s="30">
        <f>STOCK!J1048</f>
        <v>0</v>
      </c>
      <c r="K627" s="30" t="e">
        <f>STOCK!#REF!</f>
        <v>#REF!</v>
      </c>
      <c r="L627" s="30">
        <f>STOCK!K1048</f>
        <v>0</v>
      </c>
      <c r="U627" s="30">
        <v>1</v>
      </c>
      <c r="V627" s="30">
        <f>STOCK!O1048</f>
        <v>0</v>
      </c>
      <c r="X627" s="30">
        <v>0</v>
      </c>
      <c r="Y627" s="30">
        <f t="shared" si="11"/>
        <v>0</v>
      </c>
      <c r="AG627" s="30">
        <f>STOCK!A1048</f>
        <v>0</v>
      </c>
      <c r="AI627" s="30">
        <v>0</v>
      </c>
    </row>
    <row r="628" spans="1:35" x14ac:dyDescent="0.15">
      <c r="A628" s="30">
        <f>STOCK!C1049</f>
        <v>0</v>
      </c>
      <c r="B628" s="30">
        <f>STOCK!D1049</f>
        <v>0</v>
      </c>
      <c r="C628" s="30">
        <f>STOCK!E1049</f>
        <v>0</v>
      </c>
      <c r="D628" s="30">
        <f>STOCK!F1049</f>
        <v>0</v>
      </c>
      <c r="E628" s="30">
        <f>STOCK!G1049</f>
        <v>0</v>
      </c>
      <c r="F628" s="30" t="e">
        <f>STOCK!#REF!</f>
        <v>#REF!</v>
      </c>
      <c r="G628" s="30">
        <f>STOCK!H1049</f>
        <v>0</v>
      </c>
      <c r="H628" s="30" t="e">
        <f>STOCK!#REF!</f>
        <v>#REF!</v>
      </c>
      <c r="I628" s="30">
        <f>STOCK!I1049</f>
        <v>0</v>
      </c>
      <c r="J628" s="30">
        <f>STOCK!J1049</f>
        <v>0</v>
      </c>
      <c r="K628" s="30" t="e">
        <f>STOCK!#REF!</f>
        <v>#REF!</v>
      </c>
      <c r="L628" s="30">
        <f>STOCK!K1049</f>
        <v>0</v>
      </c>
      <c r="U628" s="30">
        <v>1</v>
      </c>
      <c r="V628" s="30">
        <f>STOCK!O1049</f>
        <v>0</v>
      </c>
      <c r="X628" s="30">
        <v>0</v>
      </c>
      <c r="Y628" s="30">
        <f t="shared" si="11"/>
        <v>0</v>
      </c>
      <c r="AG628" s="30">
        <f>STOCK!A1049</f>
        <v>0</v>
      </c>
      <c r="AI628" s="30">
        <v>0</v>
      </c>
    </row>
    <row r="629" spans="1:35" x14ac:dyDescent="0.15">
      <c r="A629" s="30">
        <f>STOCK!C1050</f>
        <v>0</v>
      </c>
      <c r="B629" s="30">
        <f>STOCK!D1050</f>
        <v>0</v>
      </c>
      <c r="C629" s="30">
        <f>STOCK!E1050</f>
        <v>0</v>
      </c>
      <c r="D629" s="30">
        <f>STOCK!F1050</f>
        <v>0</v>
      </c>
      <c r="E629" s="30">
        <f>STOCK!G1050</f>
        <v>0</v>
      </c>
      <c r="F629" s="30" t="e">
        <f>STOCK!#REF!</f>
        <v>#REF!</v>
      </c>
      <c r="G629" s="30">
        <f>STOCK!H1050</f>
        <v>0</v>
      </c>
      <c r="H629" s="30" t="e">
        <f>STOCK!#REF!</f>
        <v>#REF!</v>
      </c>
      <c r="I629" s="30">
        <f>STOCK!I1050</f>
        <v>0</v>
      </c>
      <c r="J629" s="30">
        <f>STOCK!J1050</f>
        <v>0</v>
      </c>
      <c r="K629" s="30" t="e">
        <f>STOCK!#REF!</f>
        <v>#REF!</v>
      </c>
      <c r="L629" s="30">
        <f>STOCK!K1050</f>
        <v>0</v>
      </c>
      <c r="U629" s="30">
        <v>1</v>
      </c>
      <c r="V629" s="30">
        <f>STOCK!O1050</f>
        <v>0</v>
      </c>
      <c r="X629" s="30">
        <v>0</v>
      </c>
      <c r="Y629" s="30">
        <f t="shared" si="11"/>
        <v>0</v>
      </c>
      <c r="AG629" s="30">
        <f>STOCK!A1050</f>
        <v>0</v>
      </c>
      <c r="AI629" s="30">
        <v>0</v>
      </c>
    </row>
    <row r="630" spans="1:35" x14ac:dyDescent="0.15">
      <c r="A630" s="30">
        <f>STOCK!C1051</f>
        <v>0</v>
      </c>
      <c r="B630" s="30">
        <f>STOCK!D1051</f>
        <v>0</v>
      </c>
      <c r="C630" s="30">
        <f>STOCK!E1051</f>
        <v>0</v>
      </c>
      <c r="D630" s="30">
        <f>STOCK!F1051</f>
        <v>0</v>
      </c>
      <c r="E630" s="30">
        <f>STOCK!G1051</f>
        <v>0</v>
      </c>
      <c r="F630" s="30" t="e">
        <f>STOCK!#REF!</f>
        <v>#REF!</v>
      </c>
      <c r="G630" s="30">
        <f>STOCK!H1051</f>
        <v>0</v>
      </c>
      <c r="H630" s="30" t="e">
        <f>STOCK!#REF!</f>
        <v>#REF!</v>
      </c>
      <c r="I630" s="30">
        <f>STOCK!I1051</f>
        <v>0</v>
      </c>
      <c r="J630" s="30">
        <f>STOCK!J1051</f>
        <v>0</v>
      </c>
      <c r="K630" s="30" t="e">
        <f>STOCK!#REF!</f>
        <v>#REF!</v>
      </c>
      <c r="L630" s="30">
        <f>STOCK!K1051</f>
        <v>0</v>
      </c>
      <c r="U630" s="30">
        <v>1</v>
      </c>
      <c r="V630" s="30">
        <f>STOCK!O1051</f>
        <v>0</v>
      </c>
      <c r="X630" s="30">
        <v>0</v>
      </c>
      <c r="Y630" s="30">
        <f t="shared" si="11"/>
        <v>0</v>
      </c>
      <c r="AG630" s="30">
        <f>STOCK!A1051</f>
        <v>0</v>
      </c>
      <c r="AI630" s="30">
        <v>0</v>
      </c>
    </row>
    <row r="631" spans="1:35" x14ac:dyDescent="0.15">
      <c r="A631" s="30">
        <f>STOCK!C1052</f>
        <v>0</v>
      </c>
      <c r="B631" s="30">
        <f>STOCK!D1052</f>
        <v>0</v>
      </c>
      <c r="C631" s="30">
        <f>STOCK!E1052</f>
        <v>0</v>
      </c>
      <c r="D631" s="30">
        <f>STOCK!F1052</f>
        <v>0</v>
      </c>
      <c r="E631" s="30">
        <f>STOCK!G1052</f>
        <v>0</v>
      </c>
      <c r="F631" s="30" t="e">
        <f>STOCK!#REF!</f>
        <v>#REF!</v>
      </c>
      <c r="G631" s="30">
        <f>STOCK!H1052</f>
        <v>0</v>
      </c>
      <c r="H631" s="30" t="e">
        <f>STOCK!#REF!</f>
        <v>#REF!</v>
      </c>
      <c r="I631" s="30">
        <f>STOCK!I1052</f>
        <v>0</v>
      </c>
      <c r="J631" s="30">
        <f>STOCK!J1052</f>
        <v>0</v>
      </c>
      <c r="K631" s="30" t="e">
        <f>STOCK!#REF!</f>
        <v>#REF!</v>
      </c>
      <c r="L631" s="30">
        <f>STOCK!K1052</f>
        <v>0</v>
      </c>
      <c r="U631" s="30">
        <v>1</v>
      </c>
      <c r="V631" s="30">
        <f>STOCK!O1052</f>
        <v>0</v>
      </c>
      <c r="X631" s="30">
        <v>0</v>
      </c>
      <c r="Y631" s="30">
        <f t="shared" si="11"/>
        <v>0</v>
      </c>
      <c r="AG631" s="30">
        <f>STOCK!A1052</f>
        <v>0</v>
      </c>
      <c r="AI631" s="30">
        <v>0</v>
      </c>
    </row>
    <row r="632" spans="1:35" x14ac:dyDescent="0.15">
      <c r="A632" s="30">
        <f>STOCK!C1053</f>
        <v>0</v>
      </c>
      <c r="B632" s="30">
        <f>STOCK!D1053</f>
        <v>0</v>
      </c>
      <c r="C632" s="30">
        <f>STOCK!E1053</f>
        <v>0</v>
      </c>
      <c r="D632" s="30">
        <f>STOCK!F1053</f>
        <v>0</v>
      </c>
      <c r="E632" s="30">
        <f>STOCK!G1053</f>
        <v>0</v>
      </c>
      <c r="F632" s="30" t="e">
        <f>STOCK!#REF!</f>
        <v>#REF!</v>
      </c>
      <c r="G632" s="30">
        <f>STOCK!H1053</f>
        <v>0</v>
      </c>
      <c r="H632" s="30" t="e">
        <f>STOCK!#REF!</f>
        <v>#REF!</v>
      </c>
      <c r="I632" s="30">
        <f>STOCK!I1053</f>
        <v>0</v>
      </c>
      <c r="J632" s="30">
        <f>STOCK!J1053</f>
        <v>0</v>
      </c>
      <c r="K632" s="30" t="e">
        <f>STOCK!#REF!</f>
        <v>#REF!</v>
      </c>
      <c r="L632" s="30">
        <f>STOCK!K1053</f>
        <v>0</v>
      </c>
      <c r="U632" s="30">
        <v>1</v>
      </c>
      <c r="V632" s="30">
        <f>STOCK!O1053</f>
        <v>0</v>
      </c>
      <c r="X632" s="30">
        <v>0</v>
      </c>
      <c r="Y632" s="30">
        <f t="shared" si="11"/>
        <v>0</v>
      </c>
      <c r="AG632" s="30">
        <f>STOCK!A1053</f>
        <v>0</v>
      </c>
      <c r="AI632" s="30">
        <v>0</v>
      </c>
    </row>
    <row r="633" spans="1:35" x14ac:dyDescent="0.15">
      <c r="A633" s="30">
        <f>STOCK!C1054</f>
        <v>0</v>
      </c>
      <c r="B633" s="30">
        <f>STOCK!D1054</f>
        <v>0</v>
      </c>
      <c r="C633" s="30">
        <f>STOCK!E1054</f>
        <v>0</v>
      </c>
      <c r="D633" s="30">
        <f>STOCK!F1054</f>
        <v>0</v>
      </c>
      <c r="E633" s="30">
        <f>STOCK!G1054</f>
        <v>0</v>
      </c>
      <c r="F633" s="30" t="e">
        <f>STOCK!#REF!</f>
        <v>#REF!</v>
      </c>
      <c r="G633" s="30">
        <f>STOCK!H1054</f>
        <v>0</v>
      </c>
      <c r="H633" s="30" t="e">
        <f>STOCK!#REF!</f>
        <v>#REF!</v>
      </c>
      <c r="I633" s="30">
        <f>STOCK!I1054</f>
        <v>0</v>
      </c>
      <c r="J633" s="30">
        <f>STOCK!J1054</f>
        <v>0</v>
      </c>
      <c r="K633" s="30" t="e">
        <f>STOCK!#REF!</f>
        <v>#REF!</v>
      </c>
      <c r="L633" s="30">
        <f>STOCK!K1054</f>
        <v>0</v>
      </c>
      <c r="U633" s="30">
        <v>1</v>
      </c>
      <c r="V633" s="30">
        <f>STOCK!O1054</f>
        <v>0</v>
      </c>
      <c r="X633" s="30">
        <v>0</v>
      </c>
      <c r="Y633" s="30">
        <f t="shared" si="11"/>
        <v>0</v>
      </c>
      <c r="AG633" s="30">
        <f>STOCK!A1054</f>
        <v>0</v>
      </c>
      <c r="AI633" s="30">
        <v>0</v>
      </c>
    </row>
    <row r="634" spans="1:35" x14ac:dyDescent="0.15">
      <c r="A634" s="30">
        <f>STOCK!C1055</f>
        <v>0</v>
      </c>
      <c r="B634" s="30">
        <f>STOCK!D1055</f>
        <v>0</v>
      </c>
      <c r="C634" s="30">
        <f>STOCK!E1055</f>
        <v>0</v>
      </c>
      <c r="D634" s="30">
        <f>STOCK!F1055</f>
        <v>0</v>
      </c>
      <c r="E634" s="30">
        <f>STOCK!G1055</f>
        <v>0</v>
      </c>
      <c r="F634" s="30" t="e">
        <f>STOCK!#REF!</f>
        <v>#REF!</v>
      </c>
      <c r="G634" s="30">
        <f>STOCK!H1055</f>
        <v>0</v>
      </c>
      <c r="H634" s="30" t="e">
        <f>STOCK!#REF!</f>
        <v>#REF!</v>
      </c>
      <c r="I634" s="30">
        <f>STOCK!I1055</f>
        <v>0</v>
      </c>
      <c r="J634" s="30">
        <f>STOCK!J1055</f>
        <v>0</v>
      </c>
      <c r="K634" s="30" t="e">
        <f>STOCK!#REF!</f>
        <v>#REF!</v>
      </c>
      <c r="L634" s="30">
        <f>STOCK!K1055</f>
        <v>0</v>
      </c>
      <c r="U634" s="30">
        <v>1</v>
      </c>
      <c r="V634" s="30">
        <f>STOCK!O1055</f>
        <v>0</v>
      </c>
      <c r="X634" s="30">
        <v>0</v>
      </c>
      <c r="Y634" s="30">
        <f t="shared" si="11"/>
        <v>0</v>
      </c>
      <c r="AG634" s="30">
        <f>STOCK!A1055</f>
        <v>0</v>
      </c>
      <c r="AI634" s="30">
        <v>0</v>
      </c>
    </row>
    <row r="635" spans="1:35" x14ac:dyDescent="0.15">
      <c r="A635" s="30">
        <f>STOCK!C1056</f>
        <v>0</v>
      </c>
      <c r="B635" s="30">
        <f>STOCK!D1056</f>
        <v>0</v>
      </c>
      <c r="C635" s="30">
        <f>STOCK!E1056</f>
        <v>0</v>
      </c>
      <c r="D635" s="30">
        <f>STOCK!F1056</f>
        <v>0</v>
      </c>
      <c r="E635" s="30">
        <f>STOCK!G1056</f>
        <v>0</v>
      </c>
      <c r="F635" s="30" t="e">
        <f>STOCK!#REF!</f>
        <v>#REF!</v>
      </c>
      <c r="G635" s="30">
        <f>STOCK!H1056</f>
        <v>0</v>
      </c>
      <c r="H635" s="30" t="e">
        <f>STOCK!#REF!</f>
        <v>#REF!</v>
      </c>
      <c r="I635" s="30">
        <f>STOCK!I1056</f>
        <v>0</v>
      </c>
      <c r="J635" s="30">
        <f>STOCK!J1056</f>
        <v>0</v>
      </c>
      <c r="K635" s="30" t="e">
        <f>STOCK!#REF!</f>
        <v>#REF!</v>
      </c>
      <c r="L635" s="30">
        <f>STOCK!K1056</f>
        <v>0</v>
      </c>
      <c r="U635" s="30">
        <v>1</v>
      </c>
      <c r="V635" s="30">
        <f>STOCK!O1056</f>
        <v>0</v>
      </c>
      <c r="X635" s="30">
        <v>0</v>
      </c>
      <c r="Y635" s="30">
        <f t="shared" si="11"/>
        <v>0</v>
      </c>
      <c r="AG635" s="30">
        <f>STOCK!A1056</f>
        <v>0</v>
      </c>
      <c r="AI635" s="30">
        <v>0</v>
      </c>
    </row>
    <row r="636" spans="1:35" x14ac:dyDescent="0.15">
      <c r="A636" s="30">
        <f>STOCK!C1057</f>
        <v>0</v>
      </c>
      <c r="B636" s="30">
        <f>STOCK!D1057</f>
        <v>0</v>
      </c>
      <c r="C636" s="30">
        <f>STOCK!E1057</f>
        <v>0</v>
      </c>
      <c r="D636" s="30">
        <f>STOCK!F1057</f>
        <v>0</v>
      </c>
      <c r="E636" s="30">
        <f>STOCK!G1057</f>
        <v>0</v>
      </c>
      <c r="F636" s="30" t="e">
        <f>STOCK!#REF!</f>
        <v>#REF!</v>
      </c>
      <c r="G636" s="30">
        <f>STOCK!H1057</f>
        <v>0</v>
      </c>
      <c r="H636" s="30" t="e">
        <f>STOCK!#REF!</f>
        <v>#REF!</v>
      </c>
      <c r="I636" s="30">
        <f>STOCK!I1057</f>
        <v>0</v>
      </c>
      <c r="J636" s="30">
        <f>STOCK!J1057</f>
        <v>0</v>
      </c>
      <c r="K636" s="30" t="e">
        <f>STOCK!#REF!</f>
        <v>#REF!</v>
      </c>
      <c r="L636" s="30">
        <f>STOCK!K1057</f>
        <v>0</v>
      </c>
      <c r="U636" s="30">
        <v>1</v>
      </c>
      <c r="V636" s="30">
        <f>STOCK!O1057</f>
        <v>0</v>
      </c>
      <c r="X636" s="30">
        <v>0</v>
      </c>
      <c r="Y636" s="30">
        <f t="shared" si="11"/>
        <v>0</v>
      </c>
      <c r="AG636" s="30">
        <f>STOCK!A1057</f>
        <v>0</v>
      </c>
      <c r="AI636" s="30">
        <v>0</v>
      </c>
    </row>
    <row r="637" spans="1:35" x14ac:dyDescent="0.15">
      <c r="A637" s="30">
        <f>STOCK!C1058</f>
        <v>0</v>
      </c>
      <c r="B637" s="30">
        <f>STOCK!D1058</f>
        <v>0</v>
      </c>
      <c r="C637" s="30">
        <f>STOCK!E1058</f>
        <v>0</v>
      </c>
      <c r="D637" s="30">
        <f>STOCK!F1058</f>
        <v>0</v>
      </c>
      <c r="E637" s="30">
        <f>STOCK!G1058</f>
        <v>0</v>
      </c>
      <c r="F637" s="30" t="e">
        <f>STOCK!#REF!</f>
        <v>#REF!</v>
      </c>
      <c r="G637" s="30">
        <f>STOCK!H1058</f>
        <v>0</v>
      </c>
      <c r="H637" s="30" t="e">
        <f>STOCK!#REF!</f>
        <v>#REF!</v>
      </c>
      <c r="I637" s="30">
        <f>STOCK!I1058</f>
        <v>0</v>
      </c>
      <c r="J637" s="30">
        <f>STOCK!J1058</f>
        <v>0</v>
      </c>
      <c r="K637" s="30" t="e">
        <f>STOCK!#REF!</f>
        <v>#REF!</v>
      </c>
      <c r="L637" s="30">
        <f>STOCK!K1058</f>
        <v>0</v>
      </c>
      <c r="U637" s="30">
        <v>1</v>
      </c>
      <c r="V637" s="30">
        <f>STOCK!O1058</f>
        <v>0</v>
      </c>
      <c r="X637" s="30">
        <v>0</v>
      </c>
      <c r="Y637" s="30">
        <f t="shared" si="11"/>
        <v>0</v>
      </c>
      <c r="AG637" s="30">
        <f>STOCK!A1058</f>
        <v>0</v>
      </c>
      <c r="AI637" s="30">
        <v>0</v>
      </c>
    </row>
    <row r="638" spans="1:35" x14ac:dyDescent="0.15">
      <c r="A638" s="30">
        <f>STOCK!C1059</f>
        <v>0</v>
      </c>
      <c r="B638" s="30">
        <f>STOCK!D1059</f>
        <v>0</v>
      </c>
      <c r="C638" s="30">
        <f>STOCK!E1059</f>
        <v>0</v>
      </c>
      <c r="D638" s="30">
        <f>STOCK!F1059</f>
        <v>0</v>
      </c>
      <c r="E638" s="30">
        <f>STOCK!G1059</f>
        <v>0</v>
      </c>
      <c r="F638" s="30" t="e">
        <f>STOCK!#REF!</f>
        <v>#REF!</v>
      </c>
      <c r="G638" s="30">
        <f>STOCK!H1059</f>
        <v>0</v>
      </c>
      <c r="H638" s="30" t="e">
        <f>STOCK!#REF!</f>
        <v>#REF!</v>
      </c>
      <c r="I638" s="30">
        <f>STOCK!I1059</f>
        <v>0</v>
      </c>
      <c r="J638" s="30">
        <f>STOCK!J1059</f>
        <v>0</v>
      </c>
      <c r="K638" s="30" t="e">
        <f>STOCK!#REF!</f>
        <v>#REF!</v>
      </c>
      <c r="L638" s="30">
        <f>STOCK!K1059</f>
        <v>0</v>
      </c>
      <c r="U638" s="30">
        <v>1</v>
      </c>
      <c r="V638" s="30">
        <f>STOCK!O1059</f>
        <v>0</v>
      </c>
      <c r="X638" s="30">
        <v>0</v>
      </c>
      <c r="Y638" s="30">
        <f t="shared" si="11"/>
        <v>0</v>
      </c>
      <c r="AG638" s="30">
        <f>STOCK!A1059</f>
        <v>0</v>
      </c>
      <c r="AI638" s="30">
        <v>0</v>
      </c>
    </row>
    <row r="639" spans="1:35" x14ac:dyDescent="0.15">
      <c r="A639" s="30">
        <f>STOCK!C1060</f>
        <v>0</v>
      </c>
      <c r="B639" s="30">
        <f>STOCK!D1060</f>
        <v>0</v>
      </c>
      <c r="C639" s="30">
        <f>STOCK!E1060</f>
        <v>0</v>
      </c>
      <c r="D639" s="30">
        <f>STOCK!F1060</f>
        <v>0</v>
      </c>
      <c r="E639" s="30">
        <f>STOCK!G1060</f>
        <v>0</v>
      </c>
      <c r="F639" s="30" t="e">
        <f>STOCK!#REF!</f>
        <v>#REF!</v>
      </c>
      <c r="G639" s="30">
        <f>STOCK!H1060</f>
        <v>0</v>
      </c>
      <c r="H639" s="30" t="e">
        <f>STOCK!#REF!</f>
        <v>#REF!</v>
      </c>
      <c r="I639" s="30">
        <f>STOCK!I1060</f>
        <v>0</v>
      </c>
      <c r="J639" s="30">
        <f>STOCK!J1060</f>
        <v>0</v>
      </c>
      <c r="K639" s="30" t="e">
        <f>STOCK!#REF!</f>
        <v>#REF!</v>
      </c>
      <c r="L639" s="30">
        <f>STOCK!K1060</f>
        <v>0</v>
      </c>
      <c r="U639" s="30">
        <v>1</v>
      </c>
      <c r="V639" s="30">
        <f>STOCK!O1060</f>
        <v>0</v>
      </c>
      <c r="X639" s="30">
        <v>0</v>
      </c>
      <c r="Y639" s="30">
        <f t="shared" si="11"/>
        <v>0</v>
      </c>
      <c r="AG639" s="30">
        <f>STOCK!A1060</f>
        <v>0</v>
      </c>
      <c r="AI639" s="30">
        <v>0</v>
      </c>
    </row>
    <row r="640" spans="1:35" x14ac:dyDescent="0.15">
      <c r="A640" s="30">
        <f>STOCK!C1061</f>
        <v>0</v>
      </c>
      <c r="B640" s="30">
        <f>STOCK!D1061</f>
        <v>0</v>
      </c>
      <c r="C640" s="30">
        <f>STOCK!E1061</f>
        <v>0</v>
      </c>
      <c r="D640" s="30">
        <f>STOCK!F1061</f>
        <v>0</v>
      </c>
      <c r="E640" s="30">
        <f>STOCK!G1061</f>
        <v>0</v>
      </c>
      <c r="F640" s="30" t="e">
        <f>STOCK!#REF!</f>
        <v>#REF!</v>
      </c>
      <c r="G640" s="30">
        <f>STOCK!H1061</f>
        <v>0</v>
      </c>
      <c r="H640" s="30" t="e">
        <f>STOCK!#REF!</f>
        <v>#REF!</v>
      </c>
      <c r="I640" s="30">
        <f>STOCK!I1061</f>
        <v>0</v>
      </c>
      <c r="J640" s="30">
        <f>STOCK!J1061</f>
        <v>0</v>
      </c>
      <c r="K640" s="30" t="e">
        <f>STOCK!#REF!</f>
        <v>#REF!</v>
      </c>
      <c r="L640" s="30">
        <f>STOCK!K1061</f>
        <v>0</v>
      </c>
      <c r="U640" s="30">
        <v>1</v>
      </c>
      <c r="V640" s="30">
        <f>STOCK!O1061</f>
        <v>0</v>
      </c>
      <c r="X640" s="30">
        <v>0</v>
      </c>
      <c r="Y640" s="30">
        <f t="shared" si="11"/>
        <v>0</v>
      </c>
      <c r="AG640" s="30">
        <f>STOCK!A1061</f>
        <v>0</v>
      </c>
      <c r="AI640" s="30">
        <v>0</v>
      </c>
    </row>
    <row r="641" spans="1:35" x14ac:dyDescent="0.15">
      <c r="A641" s="30">
        <f>STOCK!C1062</f>
        <v>0</v>
      </c>
      <c r="B641" s="30">
        <f>STOCK!D1062</f>
        <v>0</v>
      </c>
      <c r="C641" s="30">
        <f>STOCK!E1062</f>
        <v>0</v>
      </c>
      <c r="D641" s="30">
        <f>STOCK!F1062</f>
        <v>0</v>
      </c>
      <c r="E641" s="30">
        <f>STOCK!G1062</f>
        <v>0</v>
      </c>
      <c r="F641" s="30" t="e">
        <f>STOCK!#REF!</f>
        <v>#REF!</v>
      </c>
      <c r="G641" s="30">
        <f>STOCK!H1062</f>
        <v>0</v>
      </c>
      <c r="H641" s="30" t="e">
        <f>STOCK!#REF!</f>
        <v>#REF!</v>
      </c>
      <c r="I641" s="30">
        <f>STOCK!I1062</f>
        <v>0</v>
      </c>
      <c r="J641" s="30">
        <f>STOCK!J1062</f>
        <v>0</v>
      </c>
      <c r="K641" s="30" t="e">
        <f>STOCK!#REF!</f>
        <v>#REF!</v>
      </c>
      <c r="L641" s="30">
        <f>STOCK!K1062</f>
        <v>0</v>
      </c>
      <c r="U641" s="30">
        <v>1</v>
      </c>
      <c r="V641" s="30">
        <f>STOCK!O1062</f>
        <v>0</v>
      </c>
      <c r="X641" s="30">
        <v>0</v>
      </c>
      <c r="Y641" s="30">
        <f t="shared" si="11"/>
        <v>0</v>
      </c>
      <c r="AG641" s="30">
        <f>STOCK!A1062</f>
        <v>0</v>
      </c>
      <c r="AI641" s="30">
        <v>0</v>
      </c>
    </row>
    <row r="642" spans="1:35" x14ac:dyDescent="0.15">
      <c r="A642" s="30">
        <f>STOCK!C1063</f>
        <v>0</v>
      </c>
      <c r="B642" s="30">
        <f>STOCK!D1063</f>
        <v>0</v>
      </c>
      <c r="C642" s="30">
        <f>STOCK!E1063</f>
        <v>0</v>
      </c>
      <c r="D642" s="30">
        <f>STOCK!F1063</f>
        <v>0</v>
      </c>
      <c r="E642" s="30">
        <f>STOCK!G1063</f>
        <v>0</v>
      </c>
      <c r="F642" s="30" t="e">
        <f>STOCK!#REF!</f>
        <v>#REF!</v>
      </c>
      <c r="G642" s="30">
        <f>STOCK!H1063</f>
        <v>0</v>
      </c>
      <c r="H642" s="30" t="e">
        <f>STOCK!#REF!</f>
        <v>#REF!</v>
      </c>
      <c r="I642" s="30">
        <f>STOCK!I1063</f>
        <v>0</v>
      </c>
      <c r="J642" s="30">
        <f>STOCK!J1063</f>
        <v>0</v>
      </c>
      <c r="K642" s="30" t="e">
        <f>STOCK!#REF!</f>
        <v>#REF!</v>
      </c>
      <c r="L642" s="30">
        <f>STOCK!K1063</f>
        <v>0</v>
      </c>
      <c r="U642" s="30">
        <v>1</v>
      </c>
      <c r="V642" s="30">
        <f>STOCK!O1063</f>
        <v>0</v>
      </c>
      <c r="X642" s="30">
        <v>0</v>
      </c>
      <c r="Y642" s="30">
        <f t="shared" si="11"/>
        <v>0</v>
      </c>
      <c r="AG642" s="30">
        <f>STOCK!A1063</f>
        <v>0</v>
      </c>
      <c r="AI642" s="30">
        <v>0</v>
      </c>
    </row>
    <row r="643" spans="1:35" x14ac:dyDescent="0.15">
      <c r="A643" s="30">
        <f>STOCK!C1064</f>
        <v>0</v>
      </c>
      <c r="B643" s="30">
        <f>STOCK!D1064</f>
        <v>0</v>
      </c>
      <c r="C643" s="30">
        <f>STOCK!E1064</f>
        <v>0</v>
      </c>
      <c r="D643" s="30">
        <f>STOCK!F1064</f>
        <v>0</v>
      </c>
      <c r="E643" s="30">
        <f>STOCK!G1064</f>
        <v>0</v>
      </c>
      <c r="F643" s="30" t="e">
        <f>STOCK!#REF!</f>
        <v>#REF!</v>
      </c>
      <c r="G643" s="30">
        <f>STOCK!H1064</f>
        <v>0</v>
      </c>
      <c r="H643" s="30" t="e">
        <f>STOCK!#REF!</f>
        <v>#REF!</v>
      </c>
      <c r="I643" s="30">
        <f>STOCK!I1064</f>
        <v>0</v>
      </c>
      <c r="J643" s="30">
        <f>STOCK!J1064</f>
        <v>0</v>
      </c>
      <c r="K643" s="30" t="e">
        <f>STOCK!#REF!</f>
        <v>#REF!</v>
      </c>
      <c r="L643" s="30">
        <f>STOCK!K1064</f>
        <v>0</v>
      </c>
      <c r="U643" s="30">
        <v>1</v>
      </c>
      <c r="V643" s="30">
        <f>STOCK!O1064</f>
        <v>0</v>
      </c>
      <c r="X643" s="30">
        <v>0</v>
      </c>
      <c r="Y643" s="30">
        <f t="shared" si="11"/>
        <v>0</v>
      </c>
      <c r="AG643" s="30">
        <f>STOCK!A1064</f>
        <v>0</v>
      </c>
      <c r="AI643" s="30">
        <v>0</v>
      </c>
    </row>
    <row r="644" spans="1:35" x14ac:dyDescent="0.15">
      <c r="A644" s="30">
        <f>STOCK!C1065</f>
        <v>0</v>
      </c>
      <c r="B644" s="30">
        <f>STOCK!D1065</f>
        <v>0</v>
      </c>
      <c r="C644" s="30">
        <f>STOCK!E1065</f>
        <v>0</v>
      </c>
      <c r="D644" s="30">
        <f>STOCK!F1065</f>
        <v>0</v>
      </c>
      <c r="E644" s="30">
        <f>STOCK!G1065</f>
        <v>0</v>
      </c>
      <c r="F644" s="30" t="e">
        <f>STOCK!#REF!</f>
        <v>#REF!</v>
      </c>
      <c r="G644" s="30">
        <f>STOCK!H1065</f>
        <v>0</v>
      </c>
      <c r="H644" s="30" t="e">
        <f>STOCK!#REF!</f>
        <v>#REF!</v>
      </c>
      <c r="I644" s="30">
        <f>STOCK!I1065</f>
        <v>0</v>
      </c>
      <c r="J644" s="30">
        <f>STOCK!J1065</f>
        <v>0</v>
      </c>
      <c r="K644" s="30" t="e">
        <f>STOCK!#REF!</f>
        <v>#REF!</v>
      </c>
      <c r="L644" s="30">
        <f>STOCK!K1065</f>
        <v>0</v>
      </c>
      <c r="U644" s="30">
        <v>1</v>
      </c>
      <c r="V644" s="30">
        <f>STOCK!O1065</f>
        <v>0</v>
      </c>
      <c r="X644" s="30">
        <v>0</v>
      </c>
      <c r="Y644" s="30">
        <f t="shared" si="11"/>
        <v>0</v>
      </c>
      <c r="AG644" s="30">
        <f>STOCK!A1065</f>
        <v>0</v>
      </c>
      <c r="AI644" s="30">
        <v>0</v>
      </c>
    </row>
    <row r="645" spans="1:35" x14ac:dyDescent="0.15">
      <c r="A645" s="30">
        <f>STOCK!C1066</f>
        <v>0</v>
      </c>
      <c r="B645" s="30">
        <f>STOCK!D1066</f>
        <v>0</v>
      </c>
      <c r="C645" s="30">
        <f>STOCK!E1066</f>
        <v>0</v>
      </c>
      <c r="D645" s="30">
        <f>STOCK!F1066</f>
        <v>0</v>
      </c>
      <c r="E645" s="30">
        <f>STOCK!G1066</f>
        <v>0</v>
      </c>
      <c r="F645" s="30" t="e">
        <f>STOCK!#REF!</f>
        <v>#REF!</v>
      </c>
      <c r="G645" s="30">
        <f>STOCK!H1066</f>
        <v>0</v>
      </c>
      <c r="H645" s="30" t="e">
        <f>STOCK!#REF!</f>
        <v>#REF!</v>
      </c>
      <c r="I645" s="30">
        <f>STOCK!I1066</f>
        <v>0</v>
      </c>
      <c r="J645" s="30">
        <f>STOCK!J1066</f>
        <v>0</v>
      </c>
      <c r="K645" s="30" t="e">
        <f>STOCK!#REF!</f>
        <v>#REF!</v>
      </c>
      <c r="L645" s="30">
        <f>STOCK!K1066</f>
        <v>0</v>
      </c>
      <c r="U645" s="30">
        <v>1</v>
      </c>
      <c r="V645" s="30">
        <f>STOCK!O1066</f>
        <v>0</v>
      </c>
      <c r="X645" s="30">
        <v>0</v>
      </c>
      <c r="Y645" s="30">
        <f t="shared" si="11"/>
        <v>0</v>
      </c>
      <c r="AG645" s="30">
        <f>STOCK!A1066</f>
        <v>0</v>
      </c>
      <c r="AI645" s="30">
        <v>0</v>
      </c>
    </row>
    <row r="646" spans="1:35" x14ac:dyDescent="0.15">
      <c r="A646" s="30">
        <f>STOCK!C1067</f>
        <v>0</v>
      </c>
      <c r="B646" s="30">
        <f>STOCK!D1067</f>
        <v>0</v>
      </c>
      <c r="C646" s="30">
        <f>STOCK!E1067</f>
        <v>0</v>
      </c>
      <c r="D646" s="30">
        <f>STOCK!F1067</f>
        <v>0</v>
      </c>
      <c r="E646" s="30">
        <f>STOCK!G1067</f>
        <v>0</v>
      </c>
      <c r="F646" s="30" t="e">
        <f>STOCK!#REF!</f>
        <v>#REF!</v>
      </c>
      <c r="G646" s="30">
        <f>STOCK!H1067</f>
        <v>0</v>
      </c>
      <c r="H646" s="30" t="e">
        <f>STOCK!#REF!</f>
        <v>#REF!</v>
      </c>
      <c r="I646" s="30">
        <f>STOCK!I1067</f>
        <v>0</v>
      </c>
      <c r="J646" s="30">
        <f>STOCK!J1067</f>
        <v>0</v>
      </c>
      <c r="K646" s="30" t="e">
        <f>STOCK!#REF!</f>
        <v>#REF!</v>
      </c>
      <c r="L646" s="30">
        <f>STOCK!K1067</f>
        <v>0</v>
      </c>
      <c r="U646" s="30">
        <v>1</v>
      </c>
      <c r="V646" s="30">
        <f>STOCK!O1067</f>
        <v>0</v>
      </c>
      <c r="X646" s="30">
        <v>0</v>
      </c>
      <c r="Y646" s="30">
        <f t="shared" si="11"/>
        <v>0</v>
      </c>
      <c r="AG646" s="30">
        <f>STOCK!A1067</f>
        <v>0</v>
      </c>
      <c r="AI646" s="30">
        <v>0</v>
      </c>
    </row>
    <row r="647" spans="1:35" x14ac:dyDescent="0.15">
      <c r="A647" s="30">
        <f>STOCK!C1068</f>
        <v>0</v>
      </c>
      <c r="B647" s="30">
        <f>STOCK!D1068</f>
        <v>0</v>
      </c>
      <c r="C647" s="30">
        <f>STOCK!E1068</f>
        <v>0</v>
      </c>
      <c r="D647" s="30">
        <f>STOCK!F1068</f>
        <v>0</v>
      </c>
      <c r="E647" s="30">
        <f>STOCK!G1068</f>
        <v>0</v>
      </c>
      <c r="F647" s="30" t="e">
        <f>STOCK!#REF!</f>
        <v>#REF!</v>
      </c>
      <c r="G647" s="30">
        <f>STOCK!H1068</f>
        <v>0</v>
      </c>
      <c r="H647" s="30" t="e">
        <f>STOCK!#REF!</f>
        <v>#REF!</v>
      </c>
      <c r="I647" s="30">
        <f>STOCK!I1068</f>
        <v>0</v>
      </c>
      <c r="J647" s="30">
        <f>STOCK!J1068</f>
        <v>0</v>
      </c>
      <c r="K647" s="30" t="e">
        <f>STOCK!#REF!</f>
        <v>#REF!</v>
      </c>
      <c r="L647" s="30">
        <f>STOCK!K1068</f>
        <v>0</v>
      </c>
      <c r="U647" s="30">
        <v>1</v>
      </c>
      <c r="V647" s="30">
        <f>STOCK!O1068</f>
        <v>0</v>
      </c>
      <c r="X647" s="30">
        <v>0</v>
      </c>
      <c r="Y647" s="30">
        <f t="shared" si="11"/>
        <v>0</v>
      </c>
      <c r="AG647" s="30">
        <f>STOCK!A1068</f>
        <v>0</v>
      </c>
      <c r="AI647" s="30">
        <v>0</v>
      </c>
    </row>
    <row r="648" spans="1:35" x14ac:dyDescent="0.15">
      <c r="A648" s="30">
        <f>STOCK!C1069</f>
        <v>0</v>
      </c>
      <c r="B648" s="30">
        <f>STOCK!D1069</f>
        <v>0</v>
      </c>
      <c r="C648" s="30">
        <f>STOCK!E1069</f>
        <v>0</v>
      </c>
      <c r="D648" s="30">
        <f>STOCK!F1069</f>
        <v>0</v>
      </c>
      <c r="E648" s="30">
        <f>STOCK!G1069</f>
        <v>0</v>
      </c>
      <c r="F648" s="30" t="e">
        <f>STOCK!#REF!</f>
        <v>#REF!</v>
      </c>
      <c r="G648" s="30">
        <f>STOCK!H1069</f>
        <v>0</v>
      </c>
      <c r="H648" s="30" t="e">
        <f>STOCK!#REF!</f>
        <v>#REF!</v>
      </c>
      <c r="I648" s="30">
        <f>STOCK!I1069</f>
        <v>0</v>
      </c>
      <c r="J648" s="30">
        <f>STOCK!J1069</f>
        <v>0</v>
      </c>
      <c r="K648" s="30" t="e">
        <f>STOCK!#REF!</f>
        <v>#REF!</v>
      </c>
      <c r="L648" s="30">
        <f>STOCK!K1069</f>
        <v>0</v>
      </c>
      <c r="U648" s="30">
        <v>1</v>
      </c>
      <c r="V648" s="30">
        <f>STOCK!O1069</f>
        <v>0</v>
      </c>
      <c r="X648" s="30">
        <v>0</v>
      </c>
      <c r="Y648" s="30">
        <f t="shared" si="11"/>
        <v>0</v>
      </c>
      <c r="AG648" s="30">
        <f>STOCK!A1069</f>
        <v>0</v>
      </c>
      <c r="AI648" s="30">
        <v>0</v>
      </c>
    </row>
    <row r="649" spans="1:35" x14ac:dyDescent="0.15">
      <c r="A649" s="30">
        <f>STOCK!C1070</f>
        <v>0</v>
      </c>
      <c r="B649" s="30">
        <f>STOCK!D1070</f>
        <v>0</v>
      </c>
      <c r="C649" s="30">
        <f>STOCK!E1070</f>
        <v>0</v>
      </c>
      <c r="D649" s="30">
        <f>STOCK!F1070</f>
        <v>0</v>
      </c>
      <c r="E649" s="30">
        <f>STOCK!G1070</f>
        <v>0</v>
      </c>
      <c r="F649" s="30" t="e">
        <f>STOCK!#REF!</f>
        <v>#REF!</v>
      </c>
      <c r="G649" s="30">
        <f>STOCK!H1070</f>
        <v>0</v>
      </c>
      <c r="H649" s="30" t="e">
        <f>STOCK!#REF!</f>
        <v>#REF!</v>
      </c>
      <c r="I649" s="30">
        <f>STOCK!I1070</f>
        <v>0</v>
      </c>
      <c r="J649" s="30">
        <f>STOCK!J1070</f>
        <v>0</v>
      </c>
      <c r="K649" s="30" t="e">
        <f>STOCK!#REF!</f>
        <v>#REF!</v>
      </c>
      <c r="L649" s="30">
        <f>STOCK!K1070</f>
        <v>0</v>
      </c>
      <c r="U649" s="30">
        <v>1</v>
      </c>
      <c r="V649" s="30">
        <f>STOCK!O1070</f>
        <v>0</v>
      </c>
      <c r="X649" s="30">
        <v>0</v>
      </c>
      <c r="Y649" s="30">
        <f t="shared" si="11"/>
        <v>0</v>
      </c>
      <c r="AG649" s="30">
        <f>STOCK!A1070</f>
        <v>0</v>
      </c>
      <c r="AI649" s="30">
        <v>0</v>
      </c>
    </row>
    <row r="650" spans="1:35" x14ac:dyDescent="0.15">
      <c r="A650" s="30">
        <f>STOCK!C1071</f>
        <v>0</v>
      </c>
      <c r="B650" s="30">
        <f>STOCK!D1071</f>
        <v>0</v>
      </c>
      <c r="C650" s="30">
        <f>STOCK!E1071</f>
        <v>0</v>
      </c>
      <c r="D650" s="30">
        <f>STOCK!F1071</f>
        <v>0</v>
      </c>
      <c r="E650" s="30">
        <f>STOCK!G1071</f>
        <v>0</v>
      </c>
      <c r="F650" s="30" t="e">
        <f>STOCK!#REF!</f>
        <v>#REF!</v>
      </c>
      <c r="G650" s="30">
        <f>STOCK!H1071</f>
        <v>0</v>
      </c>
      <c r="H650" s="30" t="e">
        <f>STOCK!#REF!</f>
        <v>#REF!</v>
      </c>
      <c r="I650" s="30">
        <f>STOCK!I1071</f>
        <v>0</v>
      </c>
      <c r="J650" s="30">
        <f>STOCK!J1071</f>
        <v>0</v>
      </c>
      <c r="K650" s="30" t="e">
        <f>STOCK!#REF!</f>
        <v>#REF!</v>
      </c>
      <c r="L650" s="30">
        <f>STOCK!K1071</f>
        <v>0</v>
      </c>
      <c r="U650" s="30">
        <v>1</v>
      </c>
      <c r="V650" s="30">
        <f>STOCK!O1071</f>
        <v>0</v>
      </c>
      <c r="X650" s="30">
        <v>0</v>
      </c>
      <c r="Y650" s="30">
        <f t="shared" si="11"/>
        <v>0</v>
      </c>
      <c r="AG650" s="30">
        <f>STOCK!A1071</f>
        <v>0</v>
      </c>
      <c r="AI650" s="30">
        <v>0</v>
      </c>
    </row>
    <row r="651" spans="1:35" x14ac:dyDescent="0.15">
      <c r="A651" s="30">
        <f>STOCK!C1072</f>
        <v>0</v>
      </c>
      <c r="B651" s="30">
        <f>STOCK!D1072</f>
        <v>0</v>
      </c>
      <c r="C651" s="30">
        <f>STOCK!E1072</f>
        <v>0</v>
      </c>
      <c r="D651" s="30">
        <f>STOCK!F1072</f>
        <v>0</v>
      </c>
      <c r="E651" s="30">
        <f>STOCK!G1072</f>
        <v>0</v>
      </c>
      <c r="F651" s="30" t="e">
        <f>STOCK!#REF!</f>
        <v>#REF!</v>
      </c>
      <c r="G651" s="30">
        <f>STOCK!H1072</f>
        <v>0</v>
      </c>
      <c r="H651" s="30" t="e">
        <f>STOCK!#REF!</f>
        <v>#REF!</v>
      </c>
      <c r="I651" s="30">
        <f>STOCK!I1072</f>
        <v>0</v>
      </c>
      <c r="J651" s="30">
        <f>STOCK!J1072</f>
        <v>0</v>
      </c>
      <c r="K651" s="30" t="e">
        <f>STOCK!#REF!</f>
        <v>#REF!</v>
      </c>
      <c r="L651" s="30">
        <f>STOCK!K1072</f>
        <v>0</v>
      </c>
      <c r="U651" s="30">
        <v>1</v>
      </c>
      <c r="V651" s="30">
        <f>STOCK!O1072</f>
        <v>0</v>
      </c>
      <c r="X651" s="30">
        <v>0</v>
      </c>
      <c r="Y651" s="30">
        <f t="shared" si="11"/>
        <v>0</v>
      </c>
      <c r="AG651" s="30">
        <f>STOCK!A1072</f>
        <v>0</v>
      </c>
      <c r="AI651" s="30">
        <v>0</v>
      </c>
    </row>
    <row r="652" spans="1:35" x14ac:dyDescent="0.15">
      <c r="A652" s="30">
        <f>STOCK!C1073</f>
        <v>0</v>
      </c>
      <c r="B652" s="30">
        <f>STOCK!D1073</f>
        <v>0</v>
      </c>
      <c r="C652" s="30">
        <f>STOCK!E1073</f>
        <v>0</v>
      </c>
      <c r="D652" s="30">
        <f>STOCK!F1073</f>
        <v>0</v>
      </c>
      <c r="E652" s="30">
        <f>STOCK!G1073</f>
        <v>0</v>
      </c>
      <c r="F652" s="30" t="e">
        <f>STOCK!#REF!</f>
        <v>#REF!</v>
      </c>
      <c r="G652" s="30">
        <f>STOCK!H1073</f>
        <v>0</v>
      </c>
      <c r="H652" s="30" t="e">
        <f>STOCK!#REF!</f>
        <v>#REF!</v>
      </c>
      <c r="I652" s="30">
        <f>STOCK!I1073</f>
        <v>0</v>
      </c>
      <c r="J652" s="30">
        <f>STOCK!J1073</f>
        <v>0</v>
      </c>
      <c r="K652" s="30" t="e">
        <f>STOCK!#REF!</f>
        <v>#REF!</v>
      </c>
      <c r="L652" s="30">
        <f>STOCK!K1073</f>
        <v>0</v>
      </c>
      <c r="U652" s="30">
        <v>1</v>
      </c>
      <c r="V652" s="30">
        <f>STOCK!O1073</f>
        <v>0</v>
      </c>
      <c r="X652" s="30">
        <v>0</v>
      </c>
      <c r="Y652" s="30">
        <f t="shared" ref="Y652:Y700" si="12">IF(V652&gt;0,1,0)</f>
        <v>0</v>
      </c>
      <c r="AG652" s="30">
        <f>STOCK!A1073</f>
        <v>0</v>
      </c>
      <c r="AI652" s="30">
        <v>0</v>
      </c>
    </row>
    <row r="653" spans="1:35" x14ac:dyDescent="0.15">
      <c r="A653" s="30">
        <f>STOCK!C1074</f>
        <v>0</v>
      </c>
      <c r="B653" s="30">
        <f>STOCK!D1074</f>
        <v>0</v>
      </c>
      <c r="C653" s="30">
        <f>STOCK!E1074</f>
        <v>0</v>
      </c>
      <c r="D653" s="30">
        <f>STOCK!F1074</f>
        <v>0</v>
      </c>
      <c r="E653" s="30">
        <f>STOCK!G1074</f>
        <v>0</v>
      </c>
      <c r="F653" s="30" t="e">
        <f>STOCK!#REF!</f>
        <v>#REF!</v>
      </c>
      <c r="G653" s="30">
        <f>STOCK!H1074</f>
        <v>0</v>
      </c>
      <c r="H653" s="30" t="e">
        <f>STOCK!#REF!</f>
        <v>#REF!</v>
      </c>
      <c r="I653" s="30">
        <f>STOCK!I1074</f>
        <v>0</v>
      </c>
      <c r="J653" s="30">
        <f>STOCK!J1074</f>
        <v>0</v>
      </c>
      <c r="K653" s="30" t="e">
        <f>STOCK!#REF!</f>
        <v>#REF!</v>
      </c>
      <c r="L653" s="30">
        <f>STOCK!K1074</f>
        <v>0</v>
      </c>
      <c r="U653" s="30">
        <v>1</v>
      </c>
      <c r="V653" s="30">
        <f>STOCK!O1074</f>
        <v>0</v>
      </c>
      <c r="X653" s="30">
        <v>0</v>
      </c>
      <c r="Y653" s="30">
        <f t="shared" si="12"/>
        <v>0</v>
      </c>
      <c r="AG653" s="30">
        <f>STOCK!A1074</f>
        <v>0</v>
      </c>
      <c r="AI653" s="30">
        <v>0</v>
      </c>
    </row>
    <row r="654" spans="1:35" x14ac:dyDescent="0.15">
      <c r="A654" s="30">
        <f>STOCK!C1075</f>
        <v>0</v>
      </c>
      <c r="B654" s="30">
        <f>STOCK!D1075</f>
        <v>0</v>
      </c>
      <c r="C654" s="30">
        <f>STOCK!E1075</f>
        <v>0</v>
      </c>
      <c r="D654" s="30">
        <f>STOCK!F1075</f>
        <v>0</v>
      </c>
      <c r="E654" s="30">
        <f>STOCK!G1075</f>
        <v>0</v>
      </c>
      <c r="F654" s="30" t="e">
        <f>STOCK!#REF!</f>
        <v>#REF!</v>
      </c>
      <c r="G654" s="30">
        <f>STOCK!H1075</f>
        <v>0</v>
      </c>
      <c r="H654" s="30" t="e">
        <f>STOCK!#REF!</f>
        <v>#REF!</v>
      </c>
      <c r="I654" s="30">
        <f>STOCK!I1075</f>
        <v>0</v>
      </c>
      <c r="J654" s="30">
        <f>STOCK!J1075</f>
        <v>0</v>
      </c>
      <c r="K654" s="30" t="e">
        <f>STOCK!#REF!</f>
        <v>#REF!</v>
      </c>
      <c r="L654" s="30">
        <f>STOCK!K1075</f>
        <v>0</v>
      </c>
      <c r="U654" s="30">
        <v>1</v>
      </c>
      <c r="V654" s="30">
        <f>STOCK!O1075</f>
        <v>0</v>
      </c>
      <c r="X654" s="30">
        <v>0</v>
      </c>
      <c r="Y654" s="30">
        <f t="shared" si="12"/>
        <v>0</v>
      </c>
      <c r="AG654" s="30">
        <f>STOCK!A1075</f>
        <v>0</v>
      </c>
      <c r="AI654" s="30">
        <v>0</v>
      </c>
    </row>
    <row r="655" spans="1:35" x14ac:dyDescent="0.15">
      <c r="A655" s="30">
        <f>STOCK!C1076</f>
        <v>0</v>
      </c>
      <c r="B655" s="30">
        <f>STOCK!D1076</f>
        <v>0</v>
      </c>
      <c r="C655" s="30">
        <f>STOCK!E1076</f>
        <v>0</v>
      </c>
      <c r="D655" s="30">
        <f>STOCK!F1076</f>
        <v>0</v>
      </c>
      <c r="E655" s="30">
        <f>STOCK!G1076</f>
        <v>0</v>
      </c>
      <c r="F655" s="30" t="e">
        <f>STOCK!#REF!</f>
        <v>#REF!</v>
      </c>
      <c r="G655" s="30">
        <f>STOCK!H1076</f>
        <v>0</v>
      </c>
      <c r="H655" s="30" t="e">
        <f>STOCK!#REF!</f>
        <v>#REF!</v>
      </c>
      <c r="I655" s="30">
        <f>STOCK!I1076</f>
        <v>0</v>
      </c>
      <c r="J655" s="30">
        <f>STOCK!J1076</f>
        <v>0</v>
      </c>
      <c r="K655" s="30" t="e">
        <f>STOCK!#REF!</f>
        <v>#REF!</v>
      </c>
      <c r="L655" s="30">
        <f>STOCK!K1076</f>
        <v>0</v>
      </c>
      <c r="U655" s="30">
        <v>1</v>
      </c>
      <c r="V655" s="30">
        <f>STOCK!O1076</f>
        <v>0</v>
      </c>
      <c r="X655" s="30">
        <v>0</v>
      </c>
      <c r="Y655" s="30">
        <f t="shared" si="12"/>
        <v>0</v>
      </c>
      <c r="AG655" s="30">
        <f>STOCK!A1076</f>
        <v>0</v>
      </c>
      <c r="AI655" s="30">
        <v>0</v>
      </c>
    </row>
    <row r="656" spans="1:35" x14ac:dyDescent="0.15">
      <c r="A656" s="30">
        <f>STOCK!C1077</f>
        <v>0</v>
      </c>
      <c r="B656" s="30">
        <f>STOCK!D1077</f>
        <v>0</v>
      </c>
      <c r="C656" s="30">
        <f>STOCK!E1077</f>
        <v>0</v>
      </c>
      <c r="D656" s="30">
        <f>STOCK!F1077</f>
        <v>0</v>
      </c>
      <c r="E656" s="30">
        <f>STOCK!G1077</f>
        <v>0</v>
      </c>
      <c r="F656" s="30" t="e">
        <f>STOCK!#REF!</f>
        <v>#REF!</v>
      </c>
      <c r="G656" s="30">
        <f>STOCK!H1077</f>
        <v>0</v>
      </c>
      <c r="H656" s="30" t="e">
        <f>STOCK!#REF!</f>
        <v>#REF!</v>
      </c>
      <c r="I656" s="30">
        <f>STOCK!I1077</f>
        <v>0</v>
      </c>
      <c r="J656" s="30">
        <f>STOCK!J1077</f>
        <v>0</v>
      </c>
      <c r="K656" s="30" t="e">
        <f>STOCK!#REF!</f>
        <v>#REF!</v>
      </c>
      <c r="L656" s="30">
        <f>STOCK!K1077</f>
        <v>0</v>
      </c>
      <c r="U656" s="30">
        <v>1</v>
      </c>
      <c r="V656" s="30">
        <f>STOCK!O1077</f>
        <v>0</v>
      </c>
      <c r="X656" s="30">
        <v>0</v>
      </c>
      <c r="Y656" s="30">
        <f t="shared" si="12"/>
        <v>0</v>
      </c>
      <c r="AG656" s="30">
        <f>STOCK!A1077</f>
        <v>0</v>
      </c>
      <c r="AI656" s="30">
        <v>0</v>
      </c>
    </row>
    <row r="657" spans="1:35" x14ac:dyDescent="0.15">
      <c r="A657" s="30">
        <f>STOCK!C1078</f>
        <v>0</v>
      </c>
      <c r="B657" s="30">
        <f>STOCK!D1078</f>
        <v>0</v>
      </c>
      <c r="C657" s="30">
        <f>STOCK!E1078</f>
        <v>0</v>
      </c>
      <c r="D657" s="30">
        <f>STOCK!F1078</f>
        <v>0</v>
      </c>
      <c r="E657" s="30">
        <f>STOCK!G1078</f>
        <v>0</v>
      </c>
      <c r="F657" s="30" t="e">
        <f>STOCK!#REF!</f>
        <v>#REF!</v>
      </c>
      <c r="G657" s="30">
        <f>STOCK!H1078</f>
        <v>0</v>
      </c>
      <c r="H657" s="30" t="e">
        <f>STOCK!#REF!</f>
        <v>#REF!</v>
      </c>
      <c r="I657" s="30">
        <f>STOCK!I1078</f>
        <v>0</v>
      </c>
      <c r="J657" s="30">
        <f>STOCK!J1078</f>
        <v>0</v>
      </c>
      <c r="K657" s="30" t="e">
        <f>STOCK!#REF!</f>
        <v>#REF!</v>
      </c>
      <c r="L657" s="30">
        <f>STOCK!K1078</f>
        <v>0</v>
      </c>
      <c r="U657" s="30">
        <v>1</v>
      </c>
      <c r="V657" s="30">
        <f>STOCK!O1078</f>
        <v>0</v>
      </c>
      <c r="X657" s="30">
        <v>0</v>
      </c>
      <c r="Y657" s="30">
        <f t="shared" si="12"/>
        <v>0</v>
      </c>
      <c r="AG657" s="30">
        <f>STOCK!A1078</f>
        <v>0</v>
      </c>
      <c r="AI657" s="30">
        <v>0</v>
      </c>
    </row>
    <row r="658" spans="1:35" x14ac:dyDescent="0.15">
      <c r="A658" s="30">
        <f>STOCK!C1079</f>
        <v>0</v>
      </c>
      <c r="B658" s="30">
        <f>STOCK!D1079</f>
        <v>0</v>
      </c>
      <c r="C658" s="30">
        <f>STOCK!E1079</f>
        <v>0</v>
      </c>
      <c r="D658" s="30">
        <f>STOCK!F1079</f>
        <v>0</v>
      </c>
      <c r="E658" s="30">
        <f>STOCK!G1079</f>
        <v>0</v>
      </c>
      <c r="F658" s="30" t="e">
        <f>STOCK!#REF!</f>
        <v>#REF!</v>
      </c>
      <c r="G658" s="30">
        <f>STOCK!H1079</f>
        <v>0</v>
      </c>
      <c r="H658" s="30" t="e">
        <f>STOCK!#REF!</f>
        <v>#REF!</v>
      </c>
      <c r="I658" s="30">
        <f>STOCK!I1079</f>
        <v>0</v>
      </c>
      <c r="J658" s="30">
        <f>STOCK!J1079</f>
        <v>0</v>
      </c>
      <c r="K658" s="30" t="e">
        <f>STOCK!#REF!</f>
        <v>#REF!</v>
      </c>
      <c r="L658" s="30">
        <f>STOCK!K1079</f>
        <v>0</v>
      </c>
      <c r="U658" s="30">
        <v>1</v>
      </c>
      <c r="V658" s="30">
        <f>STOCK!O1079</f>
        <v>0</v>
      </c>
      <c r="X658" s="30">
        <v>0</v>
      </c>
      <c r="Y658" s="30">
        <f t="shared" si="12"/>
        <v>0</v>
      </c>
      <c r="AG658" s="30">
        <f>STOCK!A1079</f>
        <v>0</v>
      </c>
      <c r="AI658" s="30">
        <v>0</v>
      </c>
    </row>
    <row r="659" spans="1:35" x14ac:dyDescent="0.15">
      <c r="A659" s="30">
        <f>STOCK!C1080</f>
        <v>0</v>
      </c>
      <c r="B659" s="30">
        <f>STOCK!D1080</f>
        <v>0</v>
      </c>
      <c r="C659" s="30">
        <f>STOCK!E1080</f>
        <v>0</v>
      </c>
      <c r="D659" s="30">
        <f>STOCK!F1080</f>
        <v>0</v>
      </c>
      <c r="E659" s="30">
        <f>STOCK!G1080</f>
        <v>0</v>
      </c>
      <c r="F659" s="30" t="e">
        <f>STOCK!#REF!</f>
        <v>#REF!</v>
      </c>
      <c r="G659" s="30">
        <f>STOCK!H1080</f>
        <v>0</v>
      </c>
      <c r="H659" s="30" t="e">
        <f>STOCK!#REF!</f>
        <v>#REF!</v>
      </c>
      <c r="I659" s="30">
        <f>STOCK!I1080</f>
        <v>0</v>
      </c>
      <c r="J659" s="30">
        <f>STOCK!J1080</f>
        <v>0</v>
      </c>
      <c r="K659" s="30" t="e">
        <f>STOCK!#REF!</f>
        <v>#REF!</v>
      </c>
      <c r="L659" s="30">
        <f>STOCK!K1080</f>
        <v>0</v>
      </c>
      <c r="U659" s="30">
        <v>1</v>
      </c>
      <c r="V659" s="30">
        <f>STOCK!O1080</f>
        <v>0</v>
      </c>
      <c r="X659" s="30">
        <v>0</v>
      </c>
      <c r="Y659" s="30">
        <f t="shared" si="12"/>
        <v>0</v>
      </c>
      <c r="AG659" s="30">
        <f>STOCK!A1080</f>
        <v>0</v>
      </c>
      <c r="AI659" s="30">
        <v>0</v>
      </c>
    </row>
    <row r="660" spans="1:35" x14ac:dyDescent="0.15">
      <c r="A660" s="30">
        <f>STOCK!C1081</f>
        <v>0</v>
      </c>
      <c r="B660" s="30">
        <f>STOCK!D1081</f>
        <v>0</v>
      </c>
      <c r="C660" s="30">
        <f>STOCK!E1081</f>
        <v>0</v>
      </c>
      <c r="D660" s="30">
        <f>STOCK!F1081</f>
        <v>0</v>
      </c>
      <c r="E660" s="30">
        <f>STOCK!G1081</f>
        <v>0</v>
      </c>
      <c r="F660" s="30" t="e">
        <f>STOCK!#REF!</f>
        <v>#REF!</v>
      </c>
      <c r="G660" s="30">
        <f>STOCK!H1081</f>
        <v>0</v>
      </c>
      <c r="H660" s="30" t="e">
        <f>STOCK!#REF!</f>
        <v>#REF!</v>
      </c>
      <c r="I660" s="30">
        <f>STOCK!I1081</f>
        <v>0</v>
      </c>
      <c r="J660" s="30">
        <f>STOCK!J1081</f>
        <v>0</v>
      </c>
      <c r="K660" s="30" t="e">
        <f>STOCK!#REF!</f>
        <v>#REF!</v>
      </c>
      <c r="L660" s="30">
        <f>STOCK!K1081</f>
        <v>0</v>
      </c>
      <c r="U660" s="30">
        <v>1</v>
      </c>
      <c r="V660" s="30">
        <f>STOCK!O1081</f>
        <v>0</v>
      </c>
      <c r="X660" s="30">
        <v>0</v>
      </c>
      <c r="Y660" s="30">
        <f t="shared" si="12"/>
        <v>0</v>
      </c>
      <c r="AG660" s="30">
        <f>STOCK!A1081</f>
        <v>0</v>
      </c>
      <c r="AI660" s="30">
        <v>0</v>
      </c>
    </row>
    <row r="661" spans="1:35" x14ac:dyDescent="0.15">
      <c r="A661" s="30">
        <f>STOCK!C1082</f>
        <v>0</v>
      </c>
      <c r="B661" s="30">
        <f>STOCK!D1082</f>
        <v>0</v>
      </c>
      <c r="C661" s="30">
        <f>STOCK!E1082</f>
        <v>0</v>
      </c>
      <c r="D661" s="30">
        <f>STOCK!F1082</f>
        <v>0</v>
      </c>
      <c r="E661" s="30">
        <f>STOCK!G1082</f>
        <v>0</v>
      </c>
      <c r="F661" s="30" t="e">
        <f>STOCK!#REF!</f>
        <v>#REF!</v>
      </c>
      <c r="G661" s="30">
        <f>STOCK!H1082</f>
        <v>0</v>
      </c>
      <c r="H661" s="30" t="e">
        <f>STOCK!#REF!</f>
        <v>#REF!</v>
      </c>
      <c r="I661" s="30">
        <f>STOCK!I1082</f>
        <v>0</v>
      </c>
      <c r="J661" s="30">
        <f>STOCK!J1082</f>
        <v>0</v>
      </c>
      <c r="K661" s="30" t="e">
        <f>STOCK!#REF!</f>
        <v>#REF!</v>
      </c>
      <c r="L661" s="30">
        <f>STOCK!K1082</f>
        <v>0</v>
      </c>
      <c r="U661" s="30">
        <v>1</v>
      </c>
      <c r="V661" s="30">
        <f>STOCK!O1082</f>
        <v>0</v>
      </c>
      <c r="X661" s="30">
        <v>0</v>
      </c>
      <c r="Y661" s="30">
        <f t="shared" si="12"/>
        <v>0</v>
      </c>
      <c r="AG661" s="30">
        <f>STOCK!A1082</f>
        <v>0</v>
      </c>
      <c r="AI661" s="30">
        <v>0</v>
      </c>
    </row>
    <row r="662" spans="1:35" x14ac:dyDescent="0.15">
      <c r="A662" s="30">
        <f>STOCK!C1083</f>
        <v>0</v>
      </c>
      <c r="B662" s="30">
        <f>STOCK!D1083</f>
        <v>0</v>
      </c>
      <c r="C662" s="30">
        <f>STOCK!E1083</f>
        <v>0</v>
      </c>
      <c r="D662" s="30">
        <f>STOCK!F1083</f>
        <v>0</v>
      </c>
      <c r="E662" s="30">
        <f>STOCK!G1083</f>
        <v>0</v>
      </c>
      <c r="F662" s="30" t="e">
        <f>STOCK!#REF!</f>
        <v>#REF!</v>
      </c>
      <c r="G662" s="30">
        <f>STOCK!H1083</f>
        <v>0</v>
      </c>
      <c r="H662" s="30" t="e">
        <f>STOCK!#REF!</f>
        <v>#REF!</v>
      </c>
      <c r="I662" s="30">
        <f>STOCK!I1083</f>
        <v>0</v>
      </c>
      <c r="J662" s="30">
        <f>STOCK!J1083</f>
        <v>0</v>
      </c>
      <c r="K662" s="30" t="e">
        <f>STOCK!#REF!</f>
        <v>#REF!</v>
      </c>
      <c r="L662" s="30">
        <f>STOCK!K1083</f>
        <v>0</v>
      </c>
      <c r="U662" s="30">
        <v>1</v>
      </c>
      <c r="V662" s="30">
        <f>STOCK!O1083</f>
        <v>0</v>
      </c>
      <c r="X662" s="30">
        <v>0</v>
      </c>
      <c r="Y662" s="30">
        <f t="shared" si="12"/>
        <v>0</v>
      </c>
      <c r="AG662" s="30">
        <f>STOCK!A1083</f>
        <v>0</v>
      </c>
      <c r="AI662" s="30">
        <v>0</v>
      </c>
    </row>
    <row r="663" spans="1:35" x14ac:dyDescent="0.15">
      <c r="A663" s="30">
        <f>STOCK!C1084</f>
        <v>0</v>
      </c>
      <c r="B663" s="30">
        <f>STOCK!D1084</f>
        <v>0</v>
      </c>
      <c r="C663" s="30">
        <f>STOCK!E1084</f>
        <v>0</v>
      </c>
      <c r="D663" s="30">
        <f>STOCK!F1084</f>
        <v>0</v>
      </c>
      <c r="E663" s="30">
        <f>STOCK!G1084</f>
        <v>0</v>
      </c>
      <c r="F663" s="30" t="e">
        <f>STOCK!#REF!</f>
        <v>#REF!</v>
      </c>
      <c r="G663" s="30">
        <f>STOCK!H1084</f>
        <v>0</v>
      </c>
      <c r="H663" s="30" t="e">
        <f>STOCK!#REF!</f>
        <v>#REF!</v>
      </c>
      <c r="I663" s="30">
        <f>STOCK!I1084</f>
        <v>0</v>
      </c>
      <c r="J663" s="30">
        <f>STOCK!J1084</f>
        <v>0</v>
      </c>
      <c r="K663" s="30" t="e">
        <f>STOCK!#REF!</f>
        <v>#REF!</v>
      </c>
      <c r="L663" s="30">
        <f>STOCK!K1084</f>
        <v>0</v>
      </c>
      <c r="U663" s="30">
        <v>1</v>
      </c>
      <c r="V663" s="30">
        <f>STOCK!O1084</f>
        <v>0</v>
      </c>
      <c r="X663" s="30">
        <v>0</v>
      </c>
      <c r="Y663" s="30">
        <f t="shared" si="12"/>
        <v>0</v>
      </c>
      <c r="AG663" s="30">
        <f>STOCK!A1084</f>
        <v>0</v>
      </c>
      <c r="AI663" s="30">
        <v>0</v>
      </c>
    </row>
    <row r="664" spans="1:35" x14ac:dyDescent="0.15">
      <c r="A664" s="30">
        <f>STOCK!C1085</f>
        <v>0</v>
      </c>
      <c r="B664" s="30">
        <f>STOCK!D1085</f>
        <v>0</v>
      </c>
      <c r="C664" s="30">
        <f>STOCK!E1085</f>
        <v>0</v>
      </c>
      <c r="D664" s="30">
        <f>STOCK!F1085</f>
        <v>0</v>
      </c>
      <c r="E664" s="30">
        <f>STOCK!G1085</f>
        <v>0</v>
      </c>
      <c r="F664" s="30" t="e">
        <f>STOCK!#REF!</f>
        <v>#REF!</v>
      </c>
      <c r="G664" s="30">
        <f>STOCK!H1085</f>
        <v>0</v>
      </c>
      <c r="H664" s="30" t="e">
        <f>STOCK!#REF!</f>
        <v>#REF!</v>
      </c>
      <c r="I664" s="30">
        <f>STOCK!I1085</f>
        <v>0</v>
      </c>
      <c r="J664" s="30">
        <f>STOCK!J1085</f>
        <v>0</v>
      </c>
      <c r="K664" s="30" t="e">
        <f>STOCK!#REF!</f>
        <v>#REF!</v>
      </c>
      <c r="L664" s="30">
        <f>STOCK!K1085</f>
        <v>0</v>
      </c>
      <c r="U664" s="30">
        <v>1</v>
      </c>
      <c r="V664" s="30">
        <f>STOCK!O1085</f>
        <v>0</v>
      </c>
      <c r="X664" s="30">
        <v>0</v>
      </c>
      <c r="Y664" s="30">
        <f t="shared" si="12"/>
        <v>0</v>
      </c>
      <c r="AG664" s="30">
        <f>STOCK!A1085</f>
        <v>0</v>
      </c>
      <c r="AI664" s="30">
        <v>0</v>
      </c>
    </row>
    <row r="665" spans="1:35" x14ac:dyDescent="0.15">
      <c r="A665" s="30">
        <f>STOCK!C1086</f>
        <v>0</v>
      </c>
      <c r="B665" s="30">
        <f>STOCK!D1086</f>
        <v>0</v>
      </c>
      <c r="C665" s="30">
        <f>STOCK!E1086</f>
        <v>0</v>
      </c>
      <c r="D665" s="30">
        <f>STOCK!F1086</f>
        <v>0</v>
      </c>
      <c r="E665" s="30">
        <f>STOCK!G1086</f>
        <v>0</v>
      </c>
      <c r="F665" s="30" t="e">
        <f>STOCK!#REF!</f>
        <v>#REF!</v>
      </c>
      <c r="G665" s="30">
        <f>STOCK!H1086</f>
        <v>0</v>
      </c>
      <c r="H665" s="30" t="e">
        <f>STOCK!#REF!</f>
        <v>#REF!</v>
      </c>
      <c r="I665" s="30">
        <f>STOCK!I1086</f>
        <v>0</v>
      </c>
      <c r="J665" s="30">
        <f>STOCK!J1086</f>
        <v>0</v>
      </c>
      <c r="K665" s="30" t="e">
        <f>STOCK!#REF!</f>
        <v>#REF!</v>
      </c>
      <c r="L665" s="30">
        <f>STOCK!K1086</f>
        <v>0</v>
      </c>
      <c r="U665" s="30">
        <v>1</v>
      </c>
      <c r="V665" s="30">
        <f>STOCK!O1086</f>
        <v>0</v>
      </c>
      <c r="X665" s="30">
        <v>0</v>
      </c>
      <c r="Y665" s="30">
        <f t="shared" si="12"/>
        <v>0</v>
      </c>
      <c r="AG665" s="30">
        <f>STOCK!A1086</f>
        <v>0</v>
      </c>
      <c r="AI665" s="30">
        <v>0</v>
      </c>
    </row>
    <row r="666" spans="1:35" x14ac:dyDescent="0.15">
      <c r="A666" s="30">
        <f>STOCK!C1087</f>
        <v>0</v>
      </c>
      <c r="B666" s="30">
        <f>STOCK!D1087</f>
        <v>0</v>
      </c>
      <c r="C666" s="30">
        <f>STOCK!E1087</f>
        <v>0</v>
      </c>
      <c r="D666" s="30">
        <f>STOCK!F1087</f>
        <v>0</v>
      </c>
      <c r="E666" s="30">
        <f>STOCK!G1087</f>
        <v>0</v>
      </c>
      <c r="F666" s="30" t="e">
        <f>STOCK!#REF!</f>
        <v>#REF!</v>
      </c>
      <c r="G666" s="30">
        <f>STOCK!H1087</f>
        <v>0</v>
      </c>
      <c r="H666" s="30" t="e">
        <f>STOCK!#REF!</f>
        <v>#REF!</v>
      </c>
      <c r="I666" s="30">
        <f>STOCK!I1087</f>
        <v>0</v>
      </c>
      <c r="J666" s="30">
        <f>STOCK!J1087</f>
        <v>0</v>
      </c>
      <c r="K666" s="30" t="e">
        <f>STOCK!#REF!</f>
        <v>#REF!</v>
      </c>
      <c r="L666" s="30">
        <f>STOCK!K1087</f>
        <v>0</v>
      </c>
      <c r="U666" s="30">
        <v>1</v>
      </c>
      <c r="V666" s="30">
        <f>STOCK!O1087</f>
        <v>0</v>
      </c>
      <c r="X666" s="30">
        <v>0</v>
      </c>
      <c r="Y666" s="30">
        <f t="shared" si="12"/>
        <v>0</v>
      </c>
      <c r="AG666" s="30">
        <f>STOCK!A1087</f>
        <v>0</v>
      </c>
      <c r="AI666" s="30">
        <v>0</v>
      </c>
    </row>
    <row r="667" spans="1:35" x14ac:dyDescent="0.15">
      <c r="A667" s="30">
        <f>STOCK!C1088</f>
        <v>0</v>
      </c>
      <c r="B667" s="30">
        <f>STOCK!D1088</f>
        <v>0</v>
      </c>
      <c r="C667" s="30">
        <f>STOCK!E1088</f>
        <v>0</v>
      </c>
      <c r="D667" s="30">
        <f>STOCK!F1088</f>
        <v>0</v>
      </c>
      <c r="E667" s="30">
        <f>STOCK!G1088</f>
        <v>0</v>
      </c>
      <c r="F667" s="30" t="e">
        <f>STOCK!#REF!</f>
        <v>#REF!</v>
      </c>
      <c r="G667" s="30">
        <f>STOCK!H1088</f>
        <v>0</v>
      </c>
      <c r="H667" s="30" t="e">
        <f>STOCK!#REF!</f>
        <v>#REF!</v>
      </c>
      <c r="I667" s="30">
        <f>STOCK!I1088</f>
        <v>0</v>
      </c>
      <c r="J667" s="30">
        <f>STOCK!J1088</f>
        <v>0</v>
      </c>
      <c r="K667" s="30" t="e">
        <f>STOCK!#REF!</f>
        <v>#REF!</v>
      </c>
      <c r="L667" s="30">
        <f>STOCK!K1088</f>
        <v>0</v>
      </c>
      <c r="U667" s="30">
        <v>1</v>
      </c>
      <c r="V667" s="30">
        <f>STOCK!O1088</f>
        <v>0</v>
      </c>
      <c r="X667" s="30">
        <v>0</v>
      </c>
      <c r="Y667" s="30">
        <f t="shared" si="12"/>
        <v>0</v>
      </c>
      <c r="AG667" s="30">
        <f>STOCK!A1088</f>
        <v>0</v>
      </c>
      <c r="AI667" s="30">
        <v>0</v>
      </c>
    </row>
    <row r="668" spans="1:35" x14ac:dyDescent="0.15">
      <c r="A668" s="30">
        <f>STOCK!C1089</f>
        <v>0</v>
      </c>
      <c r="B668" s="30">
        <f>STOCK!D1089</f>
        <v>0</v>
      </c>
      <c r="C668" s="30">
        <f>STOCK!E1089</f>
        <v>0</v>
      </c>
      <c r="D668" s="30">
        <f>STOCK!F1089</f>
        <v>0</v>
      </c>
      <c r="E668" s="30">
        <f>STOCK!G1089</f>
        <v>0</v>
      </c>
      <c r="F668" s="30" t="e">
        <f>STOCK!#REF!</f>
        <v>#REF!</v>
      </c>
      <c r="G668" s="30">
        <f>STOCK!H1089</f>
        <v>0</v>
      </c>
      <c r="H668" s="30" t="e">
        <f>STOCK!#REF!</f>
        <v>#REF!</v>
      </c>
      <c r="I668" s="30">
        <f>STOCK!I1089</f>
        <v>0</v>
      </c>
      <c r="J668" s="30">
        <f>STOCK!J1089</f>
        <v>0</v>
      </c>
      <c r="K668" s="30" t="e">
        <f>STOCK!#REF!</f>
        <v>#REF!</v>
      </c>
      <c r="L668" s="30">
        <f>STOCK!K1089</f>
        <v>0</v>
      </c>
      <c r="U668" s="30">
        <v>1</v>
      </c>
      <c r="V668" s="30">
        <f>STOCK!O1089</f>
        <v>0</v>
      </c>
      <c r="X668" s="30">
        <v>0</v>
      </c>
      <c r="Y668" s="30">
        <f t="shared" si="12"/>
        <v>0</v>
      </c>
      <c r="AG668" s="30">
        <f>STOCK!A1089</f>
        <v>0</v>
      </c>
      <c r="AI668" s="30">
        <v>0</v>
      </c>
    </row>
    <row r="669" spans="1:35" x14ac:dyDescent="0.15">
      <c r="A669" s="30">
        <f>STOCK!C1090</f>
        <v>0</v>
      </c>
      <c r="B669" s="30">
        <f>STOCK!D1090</f>
        <v>0</v>
      </c>
      <c r="C669" s="30">
        <f>STOCK!E1090</f>
        <v>0</v>
      </c>
      <c r="D669" s="30">
        <f>STOCK!F1090</f>
        <v>0</v>
      </c>
      <c r="E669" s="30">
        <f>STOCK!G1090</f>
        <v>0</v>
      </c>
      <c r="F669" s="30" t="e">
        <f>STOCK!#REF!</f>
        <v>#REF!</v>
      </c>
      <c r="G669" s="30">
        <f>STOCK!H1090</f>
        <v>0</v>
      </c>
      <c r="H669" s="30" t="e">
        <f>STOCK!#REF!</f>
        <v>#REF!</v>
      </c>
      <c r="I669" s="30">
        <f>STOCK!I1090</f>
        <v>0</v>
      </c>
      <c r="J669" s="30">
        <f>STOCK!J1090</f>
        <v>0</v>
      </c>
      <c r="K669" s="30" t="e">
        <f>STOCK!#REF!</f>
        <v>#REF!</v>
      </c>
      <c r="L669" s="30">
        <f>STOCK!K1090</f>
        <v>0</v>
      </c>
      <c r="U669" s="30">
        <v>1</v>
      </c>
      <c r="V669" s="30">
        <f>STOCK!O1090</f>
        <v>0</v>
      </c>
      <c r="X669" s="30">
        <v>0</v>
      </c>
      <c r="Y669" s="30">
        <f t="shared" si="12"/>
        <v>0</v>
      </c>
      <c r="AG669" s="30">
        <f>STOCK!A1090</f>
        <v>0</v>
      </c>
      <c r="AI669" s="30">
        <v>0</v>
      </c>
    </row>
    <row r="670" spans="1:35" x14ac:dyDescent="0.15">
      <c r="A670" s="30">
        <f>STOCK!C1091</f>
        <v>0</v>
      </c>
      <c r="B670" s="30">
        <f>STOCK!D1091</f>
        <v>0</v>
      </c>
      <c r="C670" s="30">
        <f>STOCK!E1091</f>
        <v>0</v>
      </c>
      <c r="D670" s="30">
        <f>STOCK!F1091</f>
        <v>0</v>
      </c>
      <c r="E670" s="30">
        <f>STOCK!G1091</f>
        <v>0</v>
      </c>
      <c r="F670" s="30" t="e">
        <f>STOCK!#REF!</f>
        <v>#REF!</v>
      </c>
      <c r="G670" s="30">
        <f>STOCK!H1091</f>
        <v>0</v>
      </c>
      <c r="H670" s="30" t="e">
        <f>STOCK!#REF!</f>
        <v>#REF!</v>
      </c>
      <c r="I670" s="30">
        <f>STOCK!I1091</f>
        <v>0</v>
      </c>
      <c r="J670" s="30">
        <f>STOCK!J1091</f>
        <v>0</v>
      </c>
      <c r="K670" s="30" t="e">
        <f>STOCK!#REF!</f>
        <v>#REF!</v>
      </c>
      <c r="L670" s="30">
        <f>STOCK!K1091</f>
        <v>0</v>
      </c>
      <c r="U670" s="30">
        <v>1</v>
      </c>
      <c r="V670" s="30">
        <f>STOCK!O1091</f>
        <v>0</v>
      </c>
      <c r="X670" s="30">
        <v>0</v>
      </c>
      <c r="Y670" s="30">
        <f t="shared" si="12"/>
        <v>0</v>
      </c>
      <c r="AG670" s="30">
        <f>STOCK!A1091</f>
        <v>0</v>
      </c>
      <c r="AI670" s="30">
        <v>0</v>
      </c>
    </row>
    <row r="671" spans="1:35" x14ac:dyDescent="0.15">
      <c r="A671" s="30">
        <f>STOCK!C1092</f>
        <v>0</v>
      </c>
      <c r="B671" s="30">
        <f>STOCK!D1092</f>
        <v>0</v>
      </c>
      <c r="C671" s="30">
        <f>STOCK!E1092</f>
        <v>0</v>
      </c>
      <c r="D671" s="30">
        <f>STOCK!F1092</f>
        <v>0</v>
      </c>
      <c r="E671" s="30">
        <f>STOCK!G1092</f>
        <v>0</v>
      </c>
      <c r="F671" s="30" t="e">
        <f>STOCK!#REF!</f>
        <v>#REF!</v>
      </c>
      <c r="G671" s="30">
        <f>STOCK!H1092</f>
        <v>0</v>
      </c>
      <c r="H671" s="30" t="e">
        <f>STOCK!#REF!</f>
        <v>#REF!</v>
      </c>
      <c r="I671" s="30">
        <f>STOCK!I1092</f>
        <v>0</v>
      </c>
      <c r="J671" s="30">
        <f>STOCK!J1092</f>
        <v>0</v>
      </c>
      <c r="K671" s="30" t="e">
        <f>STOCK!#REF!</f>
        <v>#REF!</v>
      </c>
      <c r="L671" s="30">
        <f>STOCK!K1092</f>
        <v>0</v>
      </c>
      <c r="U671" s="30">
        <v>1</v>
      </c>
      <c r="V671" s="30">
        <f>STOCK!O1092</f>
        <v>0</v>
      </c>
      <c r="X671" s="30">
        <v>0</v>
      </c>
      <c r="Y671" s="30">
        <f t="shared" si="12"/>
        <v>0</v>
      </c>
      <c r="AG671" s="30">
        <f>STOCK!A1092</f>
        <v>0</v>
      </c>
      <c r="AI671" s="30">
        <v>0</v>
      </c>
    </row>
    <row r="672" spans="1:35" x14ac:dyDescent="0.15">
      <c r="A672" s="30">
        <f>STOCK!C1093</f>
        <v>0</v>
      </c>
      <c r="B672" s="30">
        <f>STOCK!D1093</f>
        <v>0</v>
      </c>
      <c r="C672" s="30">
        <f>STOCK!E1093</f>
        <v>0</v>
      </c>
      <c r="D672" s="30">
        <f>STOCK!F1093</f>
        <v>0</v>
      </c>
      <c r="E672" s="30">
        <f>STOCK!G1093</f>
        <v>0</v>
      </c>
      <c r="F672" s="30" t="e">
        <f>STOCK!#REF!</f>
        <v>#REF!</v>
      </c>
      <c r="G672" s="30">
        <f>STOCK!H1093</f>
        <v>0</v>
      </c>
      <c r="H672" s="30" t="e">
        <f>STOCK!#REF!</f>
        <v>#REF!</v>
      </c>
      <c r="I672" s="30">
        <f>STOCK!I1093</f>
        <v>0</v>
      </c>
      <c r="J672" s="30">
        <f>STOCK!J1093</f>
        <v>0</v>
      </c>
      <c r="K672" s="30" t="e">
        <f>STOCK!#REF!</f>
        <v>#REF!</v>
      </c>
      <c r="L672" s="30">
        <f>STOCK!K1093</f>
        <v>0</v>
      </c>
      <c r="U672" s="30">
        <v>1</v>
      </c>
      <c r="V672" s="30">
        <f>STOCK!O1093</f>
        <v>0</v>
      </c>
      <c r="X672" s="30">
        <v>0</v>
      </c>
      <c r="Y672" s="30">
        <f t="shared" si="12"/>
        <v>0</v>
      </c>
      <c r="AG672" s="30">
        <f>STOCK!A1093</f>
        <v>0</v>
      </c>
      <c r="AI672" s="30">
        <v>0</v>
      </c>
    </row>
    <row r="673" spans="1:35" x14ac:dyDescent="0.15">
      <c r="A673" s="30">
        <f>STOCK!C1094</f>
        <v>0</v>
      </c>
      <c r="B673" s="30">
        <f>STOCK!D1094</f>
        <v>0</v>
      </c>
      <c r="C673" s="30">
        <f>STOCK!E1094</f>
        <v>0</v>
      </c>
      <c r="D673" s="30">
        <f>STOCK!F1094</f>
        <v>0</v>
      </c>
      <c r="E673" s="30">
        <f>STOCK!G1094</f>
        <v>0</v>
      </c>
      <c r="F673" s="30" t="e">
        <f>STOCK!#REF!</f>
        <v>#REF!</v>
      </c>
      <c r="G673" s="30">
        <f>STOCK!H1094</f>
        <v>0</v>
      </c>
      <c r="H673" s="30" t="e">
        <f>STOCK!#REF!</f>
        <v>#REF!</v>
      </c>
      <c r="I673" s="30">
        <f>STOCK!I1094</f>
        <v>0</v>
      </c>
      <c r="J673" s="30">
        <f>STOCK!J1094</f>
        <v>0</v>
      </c>
      <c r="K673" s="30" t="e">
        <f>STOCK!#REF!</f>
        <v>#REF!</v>
      </c>
      <c r="L673" s="30">
        <f>STOCK!K1094</f>
        <v>0</v>
      </c>
      <c r="U673" s="30">
        <v>1</v>
      </c>
      <c r="V673" s="30">
        <f>STOCK!O1094</f>
        <v>0</v>
      </c>
      <c r="X673" s="30">
        <v>0</v>
      </c>
      <c r="Y673" s="30">
        <f t="shared" si="12"/>
        <v>0</v>
      </c>
      <c r="AG673" s="30">
        <f>STOCK!A1094</f>
        <v>0</v>
      </c>
      <c r="AI673" s="30">
        <v>0</v>
      </c>
    </row>
    <row r="674" spans="1:35" x14ac:dyDescent="0.15">
      <c r="A674" s="30">
        <f>STOCK!C1095</f>
        <v>0</v>
      </c>
      <c r="B674" s="30">
        <f>STOCK!D1095</f>
        <v>0</v>
      </c>
      <c r="C674" s="30">
        <f>STOCK!E1095</f>
        <v>0</v>
      </c>
      <c r="D674" s="30">
        <f>STOCK!F1095</f>
        <v>0</v>
      </c>
      <c r="E674" s="30">
        <f>STOCK!G1095</f>
        <v>0</v>
      </c>
      <c r="F674" s="30" t="e">
        <f>STOCK!#REF!</f>
        <v>#REF!</v>
      </c>
      <c r="G674" s="30">
        <f>STOCK!H1095</f>
        <v>0</v>
      </c>
      <c r="H674" s="30" t="e">
        <f>STOCK!#REF!</f>
        <v>#REF!</v>
      </c>
      <c r="I674" s="30">
        <f>STOCK!I1095</f>
        <v>0</v>
      </c>
      <c r="J674" s="30">
        <f>STOCK!J1095</f>
        <v>0</v>
      </c>
      <c r="K674" s="30" t="e">
        <f>STOCK!#REF!</f>
        <v>#REF!</v>
      </c>
      <c r="L674" s="30">
        <f>STOCK!K1095</f>
        <v>0</v>
      </c>
      <c r="U674" s="30">
        <v>1</v>
      </c>
      <c r="V674" s="30">
        <f>STOCK!O1095</f>
        <v>0</v>
      </c>
      <c r="X674" s="30">
        <v>0</v>
      </c>
      <c r="Y674" s="30">
        <f t="shared" si="12"/>
        <v>0</v>
      </c>
      <c r="AG674" s="30">
        <f>STOCK!A1095</f>
        <v>0</v>
      </c>
      <c r="AI674" s="30">
        <v>0</v>
      </c>
    </row>
    <row r="675" spans="1:35" x14ac:dyDescent="0.15">
      <c r="A675" s="30">
        <f>STOCK!C1096</f>
        <v>0</v>
      </c>
      <c r="B675" s="30">
        <f>STOCK!D1096</f>
        <v>0</v>
      </c>
      <c r="C675" s="30">
        <f>STOCK!E1096</f>
        <v>0</v>
      </c>
      <c r="D675" s="30">
        <f>STOCK!F1096</f>
        <v>0</v>
      </c>
      <c r="E675" s="30">
        <f>STOCK!G1096</f>
        <v>0</v>
      </c>
      <c r="F675" s="30" t="e">
        <f>STOCK!#REF!</f>
        <v>#REF!</v>
      </c>
      <c r="G675" s="30">
        <f>STOCK!H1096</f>
        <v>0</v>
      </c>
      <c r="H675" s="30" t="e">
        <f>STOCK!#REF!</f>
        <v>#REF!</v>
      </c>
      <c r="I675" s="30">
        <f>STOCK!I1096</f>
        <v>0</v>
      </c>
      <c r="J675" s="30">
        <f>STOCK!J1096</f>
        <v>0</v>
      </c>
      <c r="K675" s="30" t="e">
        <f>STOCK!#REF!</f>
        <v>#REF!</v>
      </c>
      <c r="L675" s="30">
        <f>STOCK!K1096</f>
        <v>0</v>
      </c>
      <c r="U675" s="30">
        <v>1</v>
      </c>
      <c r="V675" s="30">
        <f>STOCK!O1096</f>
        <v>0</v>
      </c>
      <c r="X675" s="30">
        <v>0</v>
      </c>
      <c r="Y675" s="30">
        <f t="shared" si="12"/>
        <v>0</v>
      </c>
      <c r="AG675" s="30">
        <f>STOCK!A1096</f>
        <v>0</v>
      </c>
      <c r="AI675" s="30">
        <v>0</v>
      </c>
    </row>
    <row r="676" spans="1:35" x14ac:dyDescent="0.15">
      <c r="A676" s="30">
        <f>STOCK!C1097</f>
        <v>0</v>
      </c>
      <c r="B676" s="30">
        <f>STOCK!D1097</f>
        <v>0</v>
      </c>
      <c r="C676" s="30">
        <f>STOCK!E1097</f>
        <v>0</v>
      </c>
      <c r="D676" s="30">
        <f>STOCK!F1097</f>
        <v>0</v>
      </c>
      <c r="E676" s="30">
        <f>STOCK!G1097</f>
        <v>0</v>
      </c>
      <c r="F676" s="30" t="e">
        <f>STOCK!#REF!</f>
        <v>#REF!</v>
      </c>
      <c r="G676" s="30">
        <f>STOCK!H1097</f>
        <v>0</v>
      </c>
      <c r="H676" s="30" t="e">
        <f>STOCK!#REF!</f>
        <v>#REF!</v>
      </c>
      <c r="I676" s="30">
        <f>STOCK!I1097</f>
        <v>0</v>
      </c>
      <c r="J676" s="30">
        <f>STOCK!J1097</f>
        <v>0</v>
      </c>
      <c r="K676" s="30" t="e">
        <f>STOCK!#REF!</f>
        <v>#REF!</v>
      </c>
      <c r="L676" s="30">
        <f>STOCK!K1097</f>
        <v>0</v>
      </c>
      <c r="U676" s="30">
        <v>1</v>
      </c>
      <c r="V676" s="30">
        <f>STOCK!O1097</f>
        <v>0</v>
      </c>
      <c r="X676" s="30">
        <v>0</v>
      </c>
      <c r="Y676" s="30">
        <f t="shared" si="12"/>
        <v>0</v>
      </c>
      <c r="AG676" s="30">
        <f>STOCK!A1097</f>
        <v>0</v>
      </c>
      <c r="AI676" s="30">
        <v>0</v>
      </c>
    </row>
    <row r="677" spans="1:35" x14ac:dyDescent="0.15">
      <c r="A677" s="30">
        <f>STOCK!C1098</f>
        <v>0</v>
      </c>
      <c r="B677" s="30">
        <f>STOCK!D1098</f>
        <v>0</v>
      </c>
      <c r="C677" s="30">
        <f>STOCK!E1098</f>
        <v>0</v>
      </c>
      <c r="D677" s="30">
        <f>STOCK!F1098</f>
        <v>0</v>
      </c>
      <c r="E677" s="30">
        <f>STOCK!G1098</f>
        <v>0</v>
      </c>
      <c r="F677" s="30" t="e">
        <f>STOCK!#REF!</f>
        <v>#REF!</v>
      </c>
      <c r="G677" s="30">
        <f>STOCK!H1098</f>
        <v>0</v>
      </c>
      <c r="H677" s="30" t="e">
        <f>STOCK!#REF!</f>
        <v>#REF!</v>
      </c>
      <c r="I677" s="30">
        <f>STOCK!I1098</f>
        <v>0</v>
      </c>
      <c r="J677" s="30">
        <f>STOCK!J1098</f>
        <v>0</v>
      </c>
      <c r="K677" s="30" t="e">
        <f>STOCK!#REF!</f>
        <v>#REF!</v>
      </c>
      <c r="L677" s="30">
        <f>STOCK!K1098</f>
        <v>0</v>
      </c>
      <c r="U677" s="30">
        <v>1</v>
      </c>
      <c r="V677" s="30">
        <f>STOCK!O1098</f>
        <v>0</v>
      </c>
      <c r="X677" s="30">
        <v>0</v>
      </c>
      <c r="Y677" s="30">
        <f t="shared" si="12"/>
        <v>0</v>
      </c>
      <c r="AG677" s="30">
        <f>STOCK!A1098</f>
        <v>0</v>
      </c>
      <c r="AI677" s="30">
        <v>0</v>
      </c>
    </row>
    <row r="678" spans="1:35" x14ac:dyDescent="0.15">
      <c r="A678" s="30">
        <f>STOCK!C1099</f>
        <v>0</v>
      </c>
      <c r="B678" s="30">
        <f>STOCK!D1099</f>
        <v>0</v>
      </c>
      <c r="C678" s="30">
        <f>STOCK!E1099</f>
        <v>0</v>
      </c>
      <c r="D678" s="30">
        <f>STOCK!F1099</f>
        <v>0</v>
      </c>
      <c r="E678" s="30">
        <f>STOCK!G1099</f>
        <v>0</v>
      </c>
      <c r="F678" s="30" t="e">
        <f>STOCK!#REF!</f>
        <v>#REF!</v>
      </c>
      <c r="G678" s="30">
        <f>STOCK!H1099</f>
        <v>0</v>
      </c>
      <c r="H678" s="30" t="e">
        <f>STOCK!#REF!</f>
        <v>#REF!</v>
      </c>
      <c r="I678" s="30">
        <f>STOCK!I1099</f>
        <v>0</v>
      </c>
      <c r="J678" s="30">
        <f>STOCK!J1099</f>
        <v>0</v>
      </c>
      <c r="K678" s="30" t="e">
        <f>STOCK!#REF!</f>
        <v>#REF!</v>
      </c>
      <c r="L678" s="30">
        <f>STOCK!K1099</f>
        <v>0</v>
      </c>
      <c r="U678" s="30">
        <v>1</v>
      </c>
      <c r="V678" s="30">
        <f>STOCK!O1099</f>
        <v>0</v>
      </c>
      <c r="X678" s="30">
        <v>0</v>
      </c>
      <c r="Y678" s="30">
        <f t="shared" si="12"/>
        <v>0</v>
      </c>
      <c r="AG678" s="30">
        <f>STOCK!A1099</f>
        <v>0</v>
      </c>
      <c r="AI678" s="30">
        <v>0</v>
      </c>
    </row>
    <row r="679" spans="1:35" x14ac:dyDescent="0.15">
      <c r="A679" s="30">
        <f>STOCK!C1100</f>
        <v>0</v>
      </c>
      <c r="B679" s="30">
        <f>STOCK!D1100</f>
        <v>0</v>
      </c>
      <c r="C679" s="30">
        <f>STOCK!E1100</f>
        <v>0</v>
      </c>
      <c r="D679" s="30">
        <f>STOCK!F1100</f>
        <v>0</v>
      </c>
      <c r="E679" s="30">
        <f>STOCK!G1100</f>
        <v>0</v>
      </c>
      <c r="F679" s="30" t="e">
        <f>STOCK!#REF!</f>
        <v>#REF!</v>
      </c>
      <c r="G679" s="30">
        <f>STOCK!H1100</f>
        <v>0</v>
      </c>
      <c r="H679" s="30" t="e">
        <f>STOCK!#REF!</f>
        <v>#REF!</v>
      </c>
      <c r="I679" s="30">
        <f>STOCK!I1100</f>
        <v>0</v>
      </c>
      <c r="J679" s="30">
        <f>STOCK!J1100</f>
        <v>0</v>
      </c>
      <c r="K679" s="30" t="e">
        <f>STOCK!#REF!</f>
        <v>#REF!</v>
      </c>
      <c r="L679" s="30">
        <f>STOCK!K1100</f>
        <v>0</v>
      </c>
      <c r="U679" s="30">
        <v>1</v>
      </c>
      <c r="V679" s="30">
        <f>STOCK!O1100</f>
        <v>0</v>
      </c>
      <c r="X679" s="30">
        <v>0</v>
      </c>
      <c r="Y679" s="30">
        <f t="shared" si="12"/>
        <v>0</v>
      </c>
      <c r="AG679" s="30">
        <f>STOCK!A1100</f>
        <v>0</v>
      </c>
      <c r="AI679" s="30">
        <v>0</v>
      </c>
    </row>
    <row r="680" spans="1:35" x14ac:dyDescent="0.15">
      <c r="A680" s="30">
        <f>STOCK!C1101</f>
        <v>0</v>
      </c>
      <c r="B680" s="30">
        <f>STOCK!D1101</f>
        <v>0</v>
      </c>
      <c r="C680" s="30">
        <f>STOCK!E1101</f>
        <v>0</v>
      </c>
      <c r="D680" s="30">
        <f>STOCK!F1101</f>
        <v>0</v>
      </c>
      <c r="E680" s="30">
        <f>STOCK!G1101</f>
        <v>0</v>
      </c>
      <c r="F680" s="30" t="e">
        <f>STOCK!#REF!</f>
        <v>#REF!</v>
      </c>
      <c r="G680" s="30">
        <f>STOCK!H1101</f>
        <v>0</v>
      </c>
      <c r="H680" s="30" t="e">
        <f>STOCK!#REF!</f>
        <v>#REF!</v>
      </c>
      <c r="I680" s="30">
        <f>STOCK!I1101</f>
        <v>0</v>
      </c>
      <c r="J680" s="30">
        <f>STOCK!J1101</f>
        <v>0</v>
      </c>
      <c r="K680" s="30" t="e">
        <f>STOCK!#REF!</f>
        <v>#REF!</v>
      </c>
      <c r="L680" s="30">
        <f>STOCK!K1101</f>
        <v>0</v>
      </c>
      <c r="U680" s="30">
        <v>1</v>
      </c>
      <c r="V680" s="30">
        <f>STOCK!O1101</f>
        <v>0</v>
      </c>
      <c r="X680" s="30">
        <v>0</v>
      </c>
      <c r="Y680" s="30">
        <f t="shared" si="12"/>
        <v>0</v>
      </c>
      <c r="AG680" s="30">
        <f>STOCK!A1101</f>
        <v>0</v>
      </c>
      <c r="AI680" s="30">
        <v>0</v>
      </c>
    </row>
    <row r="681" spans="1:35" x14ac:dyDescent="0.15">
      <c r="A681" s="30">
        <f>STOCK!C1102</f>
        <v>0</v>
      </c>
      <c r="B681" s="30">
        <f>STOCK!D1102</f>
        <v>0</v>
      </c>
      <c r="C681" s="30">
        <f>STOCK!E1102</f>
        <v>0</v>
      </c>
      <c r="D681" s="30">
        <f>STOCK!F1102</f>
        <v>0</v>
      </c>
      <c r="E681" s="30">
        <f>STOCK!G1102</f>
        <v>0</v>
      </c>
      <c r="F681" s="30" t="e">
        <f>STOCK!#REF!</f>
        <v>#REF!</v>
      </c>
      <c r="G681" s="30">
        <f>STOCK!H1102</f>
        <v>0</v>
      </c>
      <c r="H681" s="30" t="e">
        <f>STOCK!#REF!</f>
        <v>#REF!</v>
      </c>
      <c r="I681" s="30">
        <f>STOCK!I1102</f>
        <v>0</v>
      </c>
      <c r="J681" s="30">
        <f>STOCK!J1102</f>
        <v>0</v>
      </c>
      <c r="K681" s="30" t="e">
        <f>STOCK!#REF!</f>
        <v>#REF!</v>
      </c>
      <c r="L681" s="30">
        <f>STOCK!K1102</f>
        <v>0</v>
      </c>
      <c r="U681" s="30">
        <v>1</v>
      </c>
      <c r="V681" s="30">
        <f>STOCK!O1102</f>
        <v>0</v>
      </c>
      <c r="X681" s="30">
        <v>0</v>
      </c>
      <c r="Y681" s="30">
        <f t="shared" si="12"/>
        <v>0</v>
      </c>
      <c r="AG681" s="30">
        <f>STOCK!A1102</f>
        <v>0</v>
      </c>
      <c r="AI681" s="30">
        <v>0</v>
      </c>
    </row>
    <row r="682" spans="1:35" x14ac:dyDescent="0.15">
      <c r="A682" s="30">
        <f>STOCK!C1103</f>
        <v>0</v>
      </c>
      <c r="B682" s="30">
        <f>STOCK!D1103</f>
        <v>0</v>
      </c>
      <c r="C682" s="30">
        <f>STOCK!E1103</f>
        <v>0</v>
      </c>
      <c r="D682" s="30">
        <f>STOCK!F1103</f>
        <v>0</v>
      </c>
      <c r="E682" s="30">
        <f>STOCK!G1103</f>
        <v>0</v>
      </c>
      <c r="F682" s="30" t="e">
        <f>STOCK!#REF!</f>
        <v>#REF!</v>
      </c>
      <c r="G682" s="30">
        <f>STOCK!H1103</f>
        <v>0</v>
      </c>
      <c r="H682" s="30" t="e">
        <f>STOCK!#REF!</f>
        <v>#REF!</v>
      </c>
      <c r="I682" s="30">
        <f>STOCK!I1103</f>
        <v>0</v>
      </c>
      <c r="J682" s="30">
        <f>STOCK!J1103</f>
        <v>0</v>
      </c>
      <c r="K682" s="30" t="e">
        <f>STOCK!#REF!</f>
        <v>#REF!</v>
      </c>
      <c r="L682" s="30">
        <f>STOCK!K1103</f>
        <v>0</v>
      </c>
      <c r="U682" s="30">
        <v>1</v>
      </c>
      <c r="V682" s="30">
        <f>STOCK!O1103</f>
        <v>0</v>
      </c>
      <c r="X682" s="30">
        <v>0</v>
      </c>
      <c r="Y682" s="30">
        <f t="shared" si="12"/>
        <v>0</v>
      </c>
      <c r="AG682" s="30">
        <f>STOCK!A1103</f>
        <v>0</v>
      </c>
      <c r="AI682" s="30">
        <v>0</v>
      </c>
    </row>
    <row r="683" spans="1:35" x14ac:dyDescent="0.15">
      <c r="A683" s="30">
        <f>STOCK!C1104</f>
        <v>0</v>
      </c>
      <c r="B683" s="30">
        <f>STOCK!D1104</f>
        <v>0</v>
      </c>
      <c r="C683" s="30">
        <f>STOCK!E1104</f>
        <v>0</v>
      </c>
      <c r="D683" s="30">
        <f>STOCK!F1104</f>
        <v>0</v>
      </c>
      <c r="E683" s="30">
        <f>STOCK!G1104</f>
        <v>0</v>
      </c>
      <c r="F683" s="30" t="e">
        <f>STOCK!#REF!</f>
        <v>#REF!</v>
      </c>
      <c r="G683" s="30">
        <f>STOCK!H1104</f>
        <v>0</v>
      </c>
      <c r="H683" s="30" t="e">
        <f>STOCK!#REF!</f>
        <v>#REF!</v>
      </c>
      <c r="I683" s="30">
        <f>STOCK!I1104</f>
        <v>0</v>
      </c>
      <c r="J683" s="30">
        <f>STOCK!J1104</f>
        <v>0</v>
      </c>
      <c r="K683" s="30" t="e">
        <f>STOCK!#REF!</f>
        <v>#REF!</v>
      </c>
      <c r="L683" s="30">
        <f>STOCK!K1104</f>
        <v>0</v>
      </c>
      <c r="U683" s="30">
        <v>1</v>
      </c>
      <c r="V683" s="30">
        <f>STOCK!O1104</f>
        <v>0</v>
      </c>
      <c r="X683" s="30">
        <v>0</v>
      </c>
      <c r="Y683" s="30">
        <f t="shared" si="12"/>
        <v>0</v>
      </c>
      <c r="AG683" s="30">
        <f>STOCK!A1104</f>
        <v>0</v>
      </c>
      <c r="AI683" s="30">
        <v>0</v>
      </c>
    </row>
    <row r="684" spans="1:35" x14ac:dyDescent="0.15">
      <c r="A684" s="30">
        <f>STOCK!C1105</f>
        <v>0</v>
      </c>
      <c r="B684" s="30">
        <f>STOCK!D1105</f>
        <v>0</v>
      </c>
      <c r="C684" s="30">
        <f>STOCK!E1105</f>
        <v>0</v>
      </c>
      <c r="D684" s="30">
        <f>STOCK!F1105</f>
        <v>0</v>
      </c>
      <c r="E684" s="30">
        <f>STOCK!G1105</f>
        <v>0</v>
      </c>
      <c r="F684" s="30" t="e">
        <f>STOCK!#REF!</f>
        <v>#REF!</v>
      </c>
      <c r="G684" s="30">
        <f>STOCK!H1105</f>
        <v>0</v>
      </c>
      <c r="H684" s="30" t="e">
        <f>STOCK!#REF!</f>
        <v>#REF!</v>
      </c>
      <c r="I684" s="30">
        <f>STOCK!I1105</f>
        <v>0</v>
      </c>
      <c r="J684" s="30">
        <f>STOCK!J1105</f>
        <v>0</v>
      </c>
      <c r="K684" s="30" t="e">
        <f>STOCK!#REF!</f>
        <v>#REF!</v>
      </c>
      <c r="L684" s="30">
        <f>STOCK!K1105</f>
        <v>0</v>
      </c>
      <c r="U684" s="30">
        <v>1</v>
      </c>
      <c r="V684" s="30">
        <f>STOCK!O1105</f>
        <v>0</v>
      </c>
      <c r="X684" s="30">
        <v>0</v>
      </c>
      <c r="Y684" s="30">
        <f t="shared" si="12"/>
        <v>0</v>
      </c>
      <c r="AG684" s="30">
        <f>STOCK!A1105</f>
        <v>0</v>
      </c>
      <c r="AI684" s="30">
        <v>0</v>
      </c>
    </row>
    <row r="685" spans="1:35" x14ac:dyDescent="0.15">
      <c r="A685" s="30">
        <f>STOCK!C1106</f>
        <v>0</v>
      </c>
      <c r="B685" s="30">
        <f>STOCK!D1106</f>
        <v>0</v>
      </c>
      <c r="C685" s="30">
        <f>STOCK!E1106</f>
        <v>0</v>
      </c>
      <c r="D685" s="30">
        <f>STOCK!F1106</f>
        <v>0</v>
      </c>
      <c r="E685" s="30">
        <f>STOCK!G1106</f>
        <v>0</v>
      </c>
      <c r="F685" s="30" t="e">
        <f>STOCK!#REF!</f>
        <v>#REF!</v>
      </c>
      <c r="G685" s="30">
        <f>STOCK!H1106</f>
        <v>0</v>
      </c>
      <c r="H685" s="30" t="e">
        <f>STOCK!#REF!</f>
        <v>#REF!</v>
      </c>
      <c r="I685" s="30">
        <f>STOCK!I1106</f>
        <v>0</v>
      </c>
      <c r="J685" s="30">
        <f>STOCK!J1106</f>
        <v>0</v>
      </c>
      <c r="K685" s="30" t="e">
        <f>STOCK!#REF!</f>
        <v>#REF!</v>
      </c>
      <c r="L685" s="30">
        <f>STOCK!K1106</f>
        <v>0</v>
      </c>
      <c r="U685" s="30">
        <v>1</v>
      </c>
      <c r="V685" s="30">
        <f>STOCK!O1106</f>
        <v>0</v>
      </c>
      <c r="X685" s="30">
        <v>0</v>
      </c>
      <c r="Y685" s="30">
        <f t="shared" si="12"/>
        <v>0</v>
      </c>
      <c r="AG685" s="30">
        <f>STOCK!A1106</f>
        <v>0</v>
      </c>
      <c r="AI685" s="30">
        <v>0</v>
      </c>
    </row>
    <row r="686" spans="1:35" x14ac:dyDescent="0.15">
      <c r="A686" s="30">
        <f>STOCK!C1107</f>
        <v>0</v>
      </c>
      <c r="B686" s="30">
        <f>STOCK!D1107</f>
        <v>0</v>
      </c>
      <c r="C686" s="30">
        <f>STOCK!E1107</f>
        <v>0</v>
      </c>
      <c r="D686" s="30">
        <f>STOCK!F1107</f>
        <v>0</v>
      </c>
      <c r="E686" s="30">
        <f>STOCK!G1107</f>
        <v>0</v>
      </c>
      <c r="F686" s="30" t="e">
        <f>STOCK!#REF!</f>
        <v>#REF!</v>
      </c>
      <c r="G686" s="30">
        <f>STOCK!H1107</f>
        <v>0</v>
      </c>
      <c r="H686" s="30" t="e">
        <f>STOCK!#REF!</f>
        <v>#REF!</v>
      </c>
      <c r="I686" s="30">
        <f>STOCK!I1107</f>
        <v>0</v>
      </c>
      <c r="J686" s="30">
        <f>STOCK!J1107</f>
        <v>0</v>
      </c>
      <c r="K686" s="30" t="e">
        <f>STOCK!#REF!</f>
        <v>#REF!</v>
      </c>
      <c r="L686" s="30">
        <f>STOCK!K1107</f>
        <v>0</v>
      </c>
      <c r="U686" s="30">
        <v>1</v>
      </c>
      <c r="V686" s="30">
        <f>STOCK!O1107</f>
        <v>0</v>
      </c>
      <c r="X686" s="30">
        <v>0</v>
      </c>
      <c r="Y686" s="30">
        <f t="shared" si="12"/>
        <v>0</v>
      </c>
      <c r="AG686" s="30">
        <f>STOCK!A1107</f>
        <v>0</v>
      </c>
      <c r="AI686" s="30">
        <v>0</v>
      </c>
    </row>
    <row r="687" spans="1:35" x14ac:dyDescent="0.15">
      <c r="A687" s="30">
        <f>STOCK!C1108</f>
        <v>0</v>
      </c>
      <c r="B687" s="30">
        <f>STOCK!D1108</f>
        <v>0</v>
      </c>
      <c r="C687" s="30">
        <f>STOCK!E1108</f>
        <v>0</v>
      </c>
      <c r="D687" s="30">
        <f>STOCK!F1108</f>
        <v>0</v>
      </c>
      <c r="E687" s="30">
        <f>STOCK!G1108</f>
        <v>0</v>
      </c>
      <c r="F687" s="30" t="e">
        <f>STOCK!#REF!</f>
        <v>#REF!</v>
      </c>
      <c r="G687" s="30">
        <f>STOCK!H1108</f>
        <v>0</v>
      </c>
      <c r="H687" s="30" t="e">
        <f>STOCK!#REF!</f>
        <v>#REF!</v>
      </c>
      <c r="I687" s="30">
        <f>STOCK!I1108</f>
        <v>0</v>
      </c>
      <c r="J687" s="30">
        <f>STOCK!J1108</f>
        <v>0</v>
      </c>
      <c r="K687" s="30" t="e">
        <f>STOCK!#REF!</f>
        <v>#REF!</v>
      </c>
      <c r="L687" s="30">
        <f>STOCK!K1108</f>
        <v>0</v>
      </c>
      <c r="U687" s="30">
        <v>1</v>
      </c>
      <c r="V687" s="30">
        <f>STOCK!O1108</f>
        <v>0</v>
      </c>
      <c r="X687" s="30">
        <v>0</v>
      </c>
      <c r="Y687" s="30">
        <f t="shared" si="12"/>
        <v>0</v>
      </c>
      <c r="AG687" s="30">
        <f>STOCK!A1108</f>
        <v>0</v>
      </c>
      <c r="AI687" s="30">
        <v>0</v>
      </c>
    </row>
    <row r="688" spans="1:35" x14ac:dyDescent="0.15">
      <c r="A688" s="30">
        <f>STOCK!C1109</f>
        <v>0</v>
      </c>
      <c r="B688" s="30">
        <f>STOCK!D1109</f>
        <v>0</v>
      </c>
      <c r="C688" s="30">
        <f>STOCK!E1109</f>
        <v>0</v>
      </c>
      <c r="D688" s="30">
        <f>STOCK!F1109</f>
        <v>0</v>
      </c>
      <c r="E688" s="30">
        <f>STOCK!G1109</f>
        <v>0</v>
      </c>
      <c r="F688" s="30" t="e">
        <f>STOCK!#REF!</f>
        <v>#REF!</v>
      </c>
      <c r="G688" s="30">
        <f>STOCK!H1109</f>
        <v>0</v>
      </c>
      <c r="H688" s="30" t="e">
        <f>STOCK!#REF!</f>
        <v>#REF!</v>
      </c>
      <c r="I688" s="30">
        <f>STOCK!I1109</f>
        <v>0</v>
      </c>
      <c r="J688" s="30">
        <f>STOCK!J1109</f>
        <v>0</v>
      </c>
      <c r="K688" s="30" t="e">
        <f>STOCK!#REF!</f>
        <v>#REF!</v>
      </c>
      <c r="L688" s="30">
        <f>STOCK!K1109</f>
        <v>0</v>
      </c>
      <c r="U688" s="30">
        <v>1</v>
      </c>
      <c r="V688" s="30">
        <f>STOCK!O1109</f>
        <v>0</v>
      </c>
      <c r="X688" s="30">
        <v>0</v>
      </c>
      <c r="Y688" s="30">
        <f t="shared" si="12"/>
        <v>0</v>
      </c>
      <c r="AG688" s="30">
        <f>STOCK!A1109</f>
        <v>0</v>
      </c>
      <c r="AI688" s="30">
        <v>0</v>
      </c>
    </row>
    <row r="689" spans="1:35" x14ac:dyDescent="0.15">
      <c r="A689" s="30">
        <f>STOCK!C1110</f>
        <v>0</v>
      </c>
      <c r="B689" s="30">
        <f>STOCK!D1110</f>
        <v>0</v>
      </c>
      <c r="C689" s="30">
        <f>STOCK!E1110</f>
        <v>0</v>
      </c>
      <c r="D689" s="30">
        <f>STOCK!F1110</f>
        <v>0</v>
      </c>
      <c r="E689" s="30">
        <f>STOCK!G1110</f>
        <v>0</v>
      </c>
      <c r="F689" s="30" t="e">
        <f>STOCK!#REF!</f>
        <v>#REF!</v>
      </c>
      <c r="G689" s="30">
        <f>STOCK!H1110</f>
        <v>0</v>
      </c>
      <c r="H689" s="30" t="e">
        <f>STOCK!#REF!</f>
        <v>#REF!</v>
      </c>
      <c r="I689" s="30">
        <f>STOCK!I1110</f>
        <v>0</v>
      </c>
      <c r="J689" s="30">
        <f>STOCK!J1110</f>
        <v>0</v>
      </c>
      <c r="K689" s="30" t="e">
        <f>STOCK!#REF!</f>
        <v>#REF!</v>
      </c>
      <c r="L689" s="30">
        <f>STOCK!K1110</f>
        <v>0</v>
      </c>
      <c r="U689" s="30">
        <v>1</v>
      </c>
      <c r="V689" s="30">
        <f>STOCK!O1110</f>
        <v>0</v>
      </c>
      <c r="X689" s="30">
        <v>0</v>
      </c>
      <c r="Y689" s="30">
        <f t="shared" si="12"/>
        <v>0</v>
      </c>
      <c r="AG689" s="30">
        <f>STOCK!A1110</f>
        <v>0</v>
      </c>
      <c r="AI689" s="30">
        <v>0</v>
      </c>
    </row>
    <row r="690" spans="1:35" x14ac:dyDescent="0.15">
      <c r="A690" s="30">
        <f>STOCK!C1111</f>
        <v>0</v>
      </c>
      <c r="B690" s="30">
        <f>STOCK!D1111</f>
        <v>0</v>
      </c>
      <c r="C690" s="30">
        <f>STOCK!E1111</f>
        <v>0</v>
      </c>
      <c r="D690" s="30">
        <f>STOCK!F1111</f>
        <v>0</v>
      </c>
      <c r="E690" s="30">
        <f>STOCK!G1111</f>
        <v>0</v>
      </c>
      <c r="F690" s="30" t="e">
        <f>STOCK!#REF!</f>
        <v>#REF!</v>
      </c>
      <c r="G690" s="30">
        <f>STOCK!H1111</f>
        <v>0</v>
      </c>
      <c r="H690" s="30" t="e">
        <f>STOCK!#REF!</f>
        <v>#REF!</v>
      </c>
      <c r="I690" s="30">
        <f>STOCK!I1111</f>
        <v>0</v>
      </c>
      <c r="J690" s="30">
        <f>STOCK!J1111</f>
        <v>0</v>
      </c>
      <c r="K690" s="30" t="e">
        <f>STOCK!#REF!</f>
        <v>#REF!</v>
      </c>
      <c r="L690" s="30">
        <f>STOCK!K1111</f>
        <v>0</v>
      </c>
      <c r="U690" s="30">
        <v>1</v>
      </c>
      <c r="V690" s="30">
        <f>STOCK!O1111</f>
        <v>0</v>
      </c>
      <c r="X690" s="30">
        <v>0</v>
      </c>
      <c r="Y690" s="30">
        <f t="shared" si="12"/>
        <v>0</v>
      </c>
      <c r="AG690" s="30">
        <f>STOCK!A1111</f>
        <v>0</v>
      </c>
      <c r="AI690" s="30">
        <v>0</v>
      </c>
    </row>
    <row r="691" spans="1:35" x14ac:dyDescent="0.15">
      <c r="A691" s="30">
        <f>STOCK!C1112</f>
        <v>0</v>
      </c>
      <c r="B691" s="30">
        <f>STOCK!D1112</f>
        <v>0</v>
      </c>
      <c r="C691" s="30">
        <f>STOCK!E1112</f>
        <v>0</v>
      </c>
      <c r="D691" s="30">
        <f>STOCK!F1112</f>
        <v>0</v>
      </c>
      <c r="E691" s="30">
        <f>STOCK!G1112</f>
        <v>0</v>
      </c>
      <c r="F691" s="30" t="e">
        <f>STOCK!#REF!</f>
        <v>#REF!</v>
      </c>
      <c r="G691" s="30">
        <f>STOCK!H1112</f>
        <v>0</v>
      </c>
      <c r="H691" s="30" t="e">
        <f>STOCK!#REF!</f>
        <v>#REF!</v>
      </c>
      <c r="I691" s="30">
        <f>STOCK!I1112</f>
        <v>0</v>
      </c>
      <c r="J691" s="30">
        <f>STOCK!J1112</f>
        <v>0</v>
      </c>
      <c r="K691" s="30" t="e">
        <f>STOCK!#REF!</f>
        <v>#REF!</v>
      </c>
      <c r="L691" s="30">
        <f>STOCK!K1112</f>
        <v>0</v>
      </c>
      <c r="U691" s="30">
        <v>1</v>
      </c>
      <c r="V691" s="30">
        <f>STOCK!O1112</f>
        <v>0</v>
      </c>
      <c r="X691" s="30">
        <v>0</v>
      </c>
      <c r="Y691" s="30">
        <f t="shared" si="12"/>
        <v>0</v>
      </c>
      <c r="AG691" s="30">
        <f>STOCK!A1112</f>
        <v>0</v>
      </c>
      <c r="AI691" s="30">
        <v>0</v>
      </c>
    </row>
    <row r="692" spans="1:35" x14ac:dyDescent="0.15">
      <c r="A692" s="30">
        <f>STOCK!C1113</f>
        <v>0</v>
      </c>
      <c r="B692" s="30">
        <f>STOCK!D1113</f>
        <v>0</v>
      </c>
      <c r="C692" s="30">
        <f>STOCK!E1113</f>
        <v>0</v>
      </c>
      <c r="D692" s="30">
        <f>STOCK!F1113</f>
        <v>0</v>
      </c>
      <c r="E692" s="30">
        <f>STOCK!G1113</f>
        <v>0</v>
      </c>
      <c r="F692" s="30" t="e">
        <f>STOCK!#REF!</f>
        <v>#REF!</v>
      </c>
      <c r="G692" s="30">
        <f>STOCK!H1113</f>
        <v>0</v>
      </c>
      <c r="H692" s="30" t="e">
        <f>STOCK!#REF!</f>
        <v>#REF!</v>
      </c>
      <c r="I692" s="30">
        <f>STOCK!I1113</f>
        <v>0</v>
      </c>
      <c r="J692" s="30">
        <f>STOCK!J1113</f>
        <v>0</v>
      </c>
      <c r="K692" s="30" t="e">
        <f>STOCK!#REF!</f>
        <v>#REF!</v>
      </c>
      <c r="L692" s="30">
        <f>STOCK!K1113</f>
        <v>0</v>
      </c>
      <c r="U692" s="30">
        <v>1</v>
      </c>
      <c r="V692" s="30">
        <f>STOCK!O1113</f>
        <v>0</v>
      </c>
      <c r="X692" s="30">
        <v>0</v>
      </c>
      <c r="Y692" s="30">
        <f t="shared" si="12"/>
        <v>0</v>
      </c>
      <c r="AG692" s="30">
        <f>STOCK!A1113</f>
        <v>0</v>
      </c>
      <c r="AI692" s="30">
        <v>0</v>
      </c>
    </row>
    <row r="693" spans="1:35" x14ac:dyDescent="0.15">
      <c r="A693" s="30">
        <f>STOCK!C1114</f>
        <v>0</v>
      </c>
      <c r="B693" s="30">
        <f>STOCK!D1114</f>
        <v>0</v>
      </c>
      <c r="C693" s="30">
        <f>STOCK!E1114</f>
        <v>0</v>
      </c>
      <c r="D693" s="30">
        <f>STOCK!F1114</f>
        <v>0</v>
      </c>
      <c r="E693" s="30">
        <f>STOCK!G1114</f>
        <v>0</v>
      </c>
      <c r="F693" s="30" t="e">
        <f>STOCK!#REF!</f>
        <v>#REF!</v>
      </c>
      <c r="G693" s="30">
        <f>STOCK!H1114</f>
        <v>0</v>
      </c>
      <c r="H693" s="30" t="e">
        <f>STOCK!#REF!</f>
        <v>#REF!</v>
      </c>
      <c r="I693" s="30">
        <f>STOCK!I1114</f>
        <v>0</v>
      </c>
      <c r="J693" s="30">
        <f>STOCK!J1114</f>
        <v>0</v>
      </c>
      <c r="K693" s="30" t="e">
        <f>STOCK!#REF!</f>
        <v>#REF!</v>
      </c>
      <c r="L693" s="30">
        <f>STOCK!K1114</f>
        <v>0</v>
      </c>
      <c r="U693" s="30">
        <v>1</v>
      </c>
      <c r="V693" s="30">
        <f>STOCK!O1114</f>
        <v>0</v>
      </c>
      <c r="X693" s="30">
        <v>0</v>
      </c>
      <c r="Y693" s="30">
        <f t="shared" si="12"/>
        <v>0</v>
      </c>
      <c r="AG693" s="30">
        <f>STOCK!A1114</f>
        <v>0</v>
      </c>
      <c r="AI693" s="30">
        <v>0</v>
      </c>
    </row>
    <row r="694" spans="1:35" x14ac:dyDescent="0.15">
      <c r="A694" s="30">
        <f>STOCK!C1115</f>
        <v>0</v>
      </c>
      <c r="B694" s="30">
        <f>STOCK!D1115</f>
        <v>0</v>
      </c>
      <c r="C694" s="30">
        <f>STOCK!E1115</f>
        <v>0</v>
      </c>
      <c r="D694" s="30">
        <f>STOCK!F1115</f>
        <v>0</v>
      </c>
      <c r="E694" s="30">
        <f>STOCK!G1115</f>
        <v>0</v>
      </c>
      <c r="F694" s="30" t="e">
        <f>STOCK!#REF!</f>
        <v>#REF!</v>
      </c>
      <c r="G694" s="30">
        <f>STOCK!H1115</f>
        <v>0</v>
      </c>
      <c r="H694" s="30" t="e">
        <f>STOCK!#REF!</f>
        <v>#REF!</v>
      </c>
      <c r="I694" s="30">
        <f>STOCK!I1115</f>
        <v>0</v>
      </c>
      <c r="J694" s="30">
        <f>STOCK!J1115</f>
        <v>0</v>
      </c>
      <c r="K694" s="30" t="e">
        <f>STOCK!#REF!</f>
        <v>#REF!</v>
      </c>
      <c r="L694" s="30">
        <f>STOCK!K1115</f>
        <v>0</v>
      </c>
      <c r="U694" s="30">
        <v>1</v>
      </c>
      <c r="V694" s="30">
        <f>STOCK!O1115</f>
        <v>0</v>
      </c>
      <c r="X694" s="30">
        <v>0</v>
      </c>
      <c r="Y694" s="30">
        <f t="shared" si="12"/>
        <v>0</v>
      </c>
      <c r="AG694" s="30">
        <f>STOCK!A1115</f>
        <v>0</v>
      </c>
      <c r="AI694" s="30">
        <v>0</v>
      </c>
    </row>
    <row r="695" spans="1:35" x14ac:dyDescent="0.15">
      <c r="A695" s="30">
        <f>STOCK!C1116</f>
        <v>0</v>
      </c>
      <c r="B695" s="30">
        <f>STOCK!D1116</f>
        <v>0</v>
      </c>
      <c r="C695" s="30">
        <f>STOCK!E1116</f>
        <v>0</v>
      </c>
      <c r="D695" s="30">
        <f>STOCK!F1116</f>
        <v>0</v>
      </c>
      <c r="E695" s="30">
        <f>STOCK!G1116</f>
        <v>0</v>
      </c>
      <c r="F695" s="30" t="e">
        <f>STOCK!#REF!</f>
        <v>#REF!</v>
      </c>
      <c r="G695" s="30">
        <f>STOCK!H1116</f>
        <v>0</v>
      </c>
      <c r="H695" s="30" t="e">
        <f>STOCK!#REF!</f>
        <v>#REF!</v>
      </c>
      <c r="I695" s="30">
        <f>STOCK!I1116</f>
        <v>0</v>
      </c>
      <c r="J695" s="30">
        <f>STOCK!J1116</f>
        <v>0</v>
      </c>
      <c r="K695" s="30" t="e">
        <f>STOCK!#REF!</f>
        <v>#REF!</v>
      </c>
      <c r="L695" s="30">
        <f>STOCK!K1116</f>
        <v>0</v>
      </c>
      <c r="U695" s="30">
        <v>1</v>
      </c>
      <c r="V695" s="30">
        <f>STOCK!O1116</f>
        <v>0</v>
      </c>
      <c r="X695" s="30">
        <v>0</v>
      </c>
      <c r="Y695" s="30">
        <f t="shared" si="12"/>
        <v>0</v>
      </c>
      <c r="AG695" s="30">
        <f>STOCK!A1116</f>
        <v>0</v>
      </c>
      <c r="AI695" s="30">
        <v>0</v>
      </c>
    </row>
    <row r="696" spans="1:35" x14ac:dyDescent="0.15">
      <c r="A696" s="30">
        <f>STOCK!C1117</f>
        <v>0</v>
      </c>
      <c r="B696" s="30">
        <f>STOCK!D1117</f>
        <v>0</v>
      </c>
      <c r="C696" s="30">
        <f>STOCK!E1117</f>
        <v>0</v>
      </c>
      <c r="D696" s="30">
        <f>STOCK!F1117</f>
        <v>0</v>
      </c>
      <c r="E696" s="30">
        <f>STOCK!G1117</f>
        <v>0</v>
      </c>
      <c r="F696" s="30" t="e">
        <f>STOCK!#REF!</f>
        <v>#REF!</v>
      </c>
      <c r="G696" s="30">
        <f>STOCK!H1117</f>
        <v>0</v>
      </c>
      <c r="H696" s="30" t="e">
        <f>STOCK!#REF!</f>
        <v>#REF!</v>
      </c>
      <c r="I696" s="30">
        <f>STOCK!I1117</f>
        <v>0</v>
      </c>
      <c r="J696" s="30">
        <f>STOCK!J1117</f>
        <v>0</v>
      </c>
      <c r="K696" s="30" t="e">
        <f>STOCK!#REF!</f>
        <v>#REF!</v>
      </c>
      <c r="L696" s="30">
        <f>STOCK!K1117</f>
        <v>0</v>
      </c>
      <c r="U696" s="30">
        <v>1</v>
      </c>
      <c r="V696" s="30">
        <f>STOCK!O1117</f>
        <v>0</v>
      </c>
      <c r="X696" s="30">
        <v>0</v>
      </c>
      <c r="Y696" s="30">
        <f t="shared" si="12"/>
        <v>0</v>
      </c>
      <c r="AG696" s="30">
        <f>STOCK!A1117</f>
        <v>0</v>
      </c>
      <c r="AI696" s="30">
        <v>0</v>
      </c>
    </row>
    <row r="697" spans="1:35" x14ac:dyDescent="0.15">
      <c r="A697" s="30">
        <f>STOCK!C1118</f>
        <v>0</v>
      </c>
      <c r="B697" s="30">
        <f>STOCK!D1118</f>
        <v>0</v>
      </c>
      <c r="C697" s="30">
        <f>STOCK!E1118</f>
        <v>0</v>
      </c>
      <c r="D697" s="30">
        <f>STOCK!F1118</f>
        <v>0</v>
      </c>
      <c r="E697" s="30">
        <f>STOCK!G1118</f>
        <v>0</v>
      </c>
      <c r="F697" s="30" t="e">
        <f>STOCK!#REF!</f>
        <v>#REF!</v>
      </c>
      <c r="G697" s="30">
        <f>STOCK!H1118</f>
        <v>0</v>
      </c>
      <c r="H697" s="30" t="e">
        <f>STOCK!#REF!</f>
        <v>#REF!</v>
      </c>
      <c r="I697" s="30">
        <f>STOCK!I1118</f>
        <v>0</v>
      </c>
      <c r="J697" s="30">
        <f>STOCK!J1118</f>
        <v>0</v>
      </c>
      <c r="K697" s="30" t="e">
        <f>STOCK!#REF!</f>
        <v>#REF!</v>
      </c>
      <c r="L697" s="30">
        <f>STOCK!K1118</f>
        <v>0</v>
      </c>
      <c r="U697" s="30">
        <v>1</v>
      </c>
      <c r="V697" s="30">
        <f>STOCK!O1118</f>
        <v>0</v>
      </c>
      <c r="X697" s="30">
        <v>0</v>
      </c>
      <c r="Y697" s="30">
        <f t="shared" si="12"/>
        <v>0</v>
      </c>
      <c r="AG697" s="30">
        <f>STOCK!A1118</f>
        <v>0</v>
      </c>
      <c r="AI697" s="30">
        <v>0</v>
      </c>
    </row>
    <row r="698" spans="1:35" x14ac:dyDescent="0.15">
      <c r="A698" s="30">
        <f>STOCK!C1119</f>
        <v>0</v>
      </c>
      <c r="B698" s="30">
        <f>STOCK!D1119</f>
        <v>0</v>
      </c>
      <c r="C698" s="30">
        <f>STOCK!E1119</f>
        <v>0</v>
      </c>
      <c r="D698" s="30">
        <f>STOCK!F1119</f>
        <v>0</v>
      </c>
      <c r="E698" s="30">
        <f>STOCK!G1119</f>
        <v>0</v>
      </c>
      <c r="F698" s="30" t="e">
        <f>STOCK!#REF!</f>
        <v>#REF!</v>
      </c>
      <c r="G698" s="30">
        <f>STOCK!H1119</f>
        <v>0</v>
      </c>
      <c r="H698" s="30" t="e">
        <f>STOCK!#REF!</f>
        <v>#REF!</v>
      </c>
      <c r="I698" s="30">
        <f>STOCK!I1119</f>
        <v>0</v>
      </c>
      <c r="J698" s="30">
        <f>STOCK!J1119</f>
        <v>0</v>
      </c>
      <c r="K698" s="30" t="e">
        <f>STOCK!#REF!</f>
        <v>#REF!</v>
      </c>
      <c r="L698" s="30">
        <f>STOCK!K1119</f>
        <v>0</v>
      </c>
      <c r="U698" s="30">
        <v>1</v>
      </c>
      <c r="V698" s="30">
        <f>STOCK!O1119</f>
        <v>0</v>
      </c>
      <c r="X698" s="30">
        <v>0</v>
      </c>
      <c r="Y698" s="30">
        <f t="shared" si="12"/>
        <v>0</v>
      </c>
      <c r="AG698" s="30">
        <f>STOCK!A1119</f>
        <v>0</v>
      </c>
      <c r="AI698" s="30">
        <v>0</v>
      </c>
    </row>
    <row r="699" spans="1:35" x14ac:dyDescent="0.15">
      <c r="A699" s="30">
        <f>STOCK!C1120</f>
        <v>0</v>
      </c>
      <c r="B699" s="30">
        <f>STOCK!D1120</f>
        <v>0</v>
      </c>
      <c r="C699" s="30">
        <f>STOCK!E1120</f>
        <v>0</v>
      </c>
      <c r="D699" s="30">
        <f>STOCK!F1120</f>
        <v>0</v>
      </c>
      <c r="E699" s="30">
        <f>STOCK!G1120</f>
        <v>0</v>
      </c>
      <c r="F699" s="30" t="e">
        <f>STOCK!#REF!</f>
        <v>#REF!</v>
      </c>
      <c r="G699" s="30">
        <f>STOCK!H1120</f>
        <v>0</v>
      </c>
      <c r="H699" s="30" t="e">
        <f>STOCK!#REF!</f>
        <v>#REF!</v>
      </c>
      <c r="I699" s="30">
        <f>STOCK!I1120</f>
        <v>0</v>
      </c>
      <c r="J699" s="30">
        <f>STOCK!J1120</f>
        <v>0</v>
      </c>
      <c r="K699" s="30" t="e">
        <f>STOCK!#REF!</f>
        <v>#REF!</v>
      </c>
      <c r="L699" s="30">
        <f>STOCK!K1120</f>
        <v>0</v>
      </c>
      <c r="U699" s="30">
        <v>1</v>
      </c>
      <c r="V699" s="30">
        <f>STOCK!O1120</f>
        <v>0</v>
      </c>
      <c r="X699" s="30">
        <v>0</v>
      </c>
      <c r="Y699" s="30">
        <f t="shared" si="12"/>
        <v>0</v>
      </c>
      <c r="AG699" s="30">
        <f>STOCK!A1120</f>
        <v>0</v>
      </c>
      <c r="AI699" s="30">
        <v>0</v>
      </c>
    </row>
    <row r="700" spans="1:35" x14ac:dyDescent="0.15">
      <c r="A700" s="30">
        <f>STOCK!C1121</f>
        <v>0</v>
      </c>
      <c r="B700" s="30">
        <f>STOCK!D1121</f>
        <v>0</v>
      </c>
      <c r="C700" s="30">
        <f>STOCK!E1121</f>
        <v>0</v>
      </c>
      <c r="D700" s="30">
        <f>STOCK!F1121</f>
        <v>0</v>
      </c>
      <c r="E700" s="30">
        <f>STOCK!G1121</f>
        <v>0</v>
      </c>
      <c r="F700" s="30" t="e">
        <f>STOCK!#REF!</f>
        <v>#REF!</v>
      </c>
      <c r="G700" s="30">
        <f>STOCK!H1121</f>
        <v>0</v>
      </c>
      <c r="H700" s="30" t="e">
        <f>STOCK!#REF!</f>
        <v>#REF!</v>
      </c>
      <c r="I700" s="30">
        <f>STOCK!I1121</f>
        <v>0</v>
      </c>
      <c r="J700" s="30">
        <f>STOCK!J1121</f>
        <v>0</v>
      </c>
      <c r="K700" s="30" t="e">
        <f>STOCK!#REF!</f>
        <v>#REF!</v>
      </c>
      <c r="L700" s="30">
        <f>STOCK!K1121</f>
        <v>0</v>
      </c>
      <c r="U700" s="30">
        <v>1</v>
      </c>
      <c r="V700" s="30">
        <f>STOCK!O1121</f>
        <v>0</v>
      </c>
      <c r="X700" s="30">
        <v>0</v>
      </c>
      <c r="Y700" s="30">
        <f t="shared" si="12"/>
        <v>0</v>
      </c>
      <c r="AG700" s="30">
        <f>STOCK!A1121</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6"/>
      <c r="I2" s="196"/>
    </row>
    <row r="3" spans="1:9" s="57" customFormat="1" ht="28" x14ac:dyDescent="0.15">
      <c r="A3" s="56" t="s">
        <v>1054</v>
      </c>
      <c r="B3" s="56" t="s">
        <v>1056</v>
      </c>
      <c r="C3" s="62" t="s">
        <v>1022</v>
      </c>
      <c r="D3" s="59" t="s">
        <v>695</v>
      </c>
      <c r="E3" s="59">
        <v>1</v>
      </c>
      <c r="F3" s="59" t="s">
        <v>933</v>
      </c>
      <c r="G3" s="60" t="s">
        <v>934</v>
      </c>
      <c r="H3" s="196"/>
      <c r="I3" s="196"/>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2024-03-05T18:39:30Z</dcterms:modified>
</cp:coreProperties>
</file>